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75" activeTab="2"/>
  </bookViews>
  <sheets>
    <sheet name="全省收入" sheetId="1" r:id="rId1"/>
    <sheet name="全省支出 " sheetId="15" r:id="rId2"/>
    <sheet name="省级收入" sheetId="10" r:id="rId3"/>
    <sheet name="省级支出" sheetId="16" r:id="rId4"/>
  </sheets>
  <definedNames>
    <definedName name="_xlnm.Print_Area" localSheetId="0">全省收入!$A$1:$G$40</definedName>
    <definedName name="_xlnm.Print_Area" localSheetId="1">'全省支出 '!$A$1:$G$33</definedName>
    <definedName name="_xlnm.Print_Area" localSheetId="2">省级收入!$A$1:$G$40</definedName>
    <definedName name="_xlnm.Print_Area" localSheetId="3">省级支出!$A$1:$G$33</definedName>
  </definedNames>
  <calcPr calcId="144525"/>
</workbook>
</file>

<file path=xl/sharedStrings.xml><?xml version="1.0" encoding="utf-8"?>
<sst xmlns="http://schemas.openxmlformats.org/spreadsheetml/2006/main" count="182" uniqueCount="90">
  <si>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</si>
  <si>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全省2022年上半年收入情况表</t>
  </si>
  <si>
    <t>单位：万元</t>
  </si>
  <si>
    <t xml:space="preserve">  项           目</t>
  </si>
  <si>
    <t>年初
预算</t>
  </si>
  <si>
    <t>累计执行情况</t>
  </si>
  <si>
    <t>本期完成</t>
  </si>
  <si>
    <t>同期完成</t>
  </si>
  <si>
    <t>增减额</t>
  </si>
  <si>
    <t>可比口径增幅         +、-%</t>
  </si>
  <si>
    <t>可比口径收入为预算%</t>
  </si>
  <si>
    <t>（一）一般公共预算收入合计</t>
  </si>
  <si>
    <t xml:space="preserve">   （1）税收收入小计</t>
  </si>
  <si>
    <t xml:space="preserve">      ①国内增值税</t>
  </si>
  <si>
    <t xml:space="preserve">      ②企业所得税</t>
  </si>
  <si>
    <t xml:space="preserve">      ③企业所得税退税</t>
  </si>
  <si>
    <t xml:space="preserve">      ④个人所得税</t>
  </si>
  <si>
    <t xml:space="preserve">      ⑤资源税</t>
  </si>
  <si>
    <t xml:space="preserve">      ⑥城市维护建设税</t>
  </si>
  <si>
    <t xml:space="preserve">      ⑦房产税</t>
  </si>
  <si>
    <t xml:space="preserve">      ⑧印花税</t>
  </si>
  <si>
    <t xml:space="preserve">      ⑨城镇土地使用税</t>
  </si>
  <si>
    <t xml:space="preserve">      ⑩土地增值税</t>
  </si>
  <si>
    <t xml:space="preserve">      ⑪车船税</t>
  </si>
  <si>
    <t xml:space="preserve">      ⑫耕地占用税</t>
  </si>
  <si>
    <t xml:space="preserve">      ⑬契税</t>
  </si>
  <si>
    <t xml:space="preserve">      ⑭烟叶税</t>
  </si>
  <si>
    <t/>
  </si>
  <si>
    <t xml:space="preserve">      ⑮环境保护税</t>
  </si>
  <si>
    <t xml:space="preserve">      ⑯其他税收收入</t>
  </si>
  <si>
    <t xml:space="preserve">    (2)非税收入小计</t>
  </si>
  <si>
    <t xml:space="preserve">      ①专项收入</t>
  </si>
  <si>
    <t xml:space="preserve">      ②行政事业性收费收入</t>
  </si>
  <si>
    <t xml:space="preserve">      ③罚没收入</t>
  </si>
  <si>
    <t xml:space="preserve">      ④国有资本经营收入</t>
  </si>
  <si>
    <t xml:space="preserve">      ⑤国有资源（资产）有偿使用收入</t>
  </si>
  <si>
    <t xml:space="preserve">      ⑥捐赠收入</t>
  </si>
  <si>
    <t xml:space="preserve">      ⑦政府住房基金收入</t>
  </si>
  <si>
    <t xml:space="preserve">      ⑧其他收入</t>
  </si>
  <si>
    <t>（二）政府性基金预算收入合计</t>
  </si>
  <si>
    <t xml:space="preserve">      ①政府性基金收入</t>
  </si>
  <si>
    <t xml:space="preserve">       其中：国有土地使用权出让收入</t>
  </si>
  <si>
    <t xml:space="preserve">      ②专项债券对应项目专项收入</t>
  </si>
  <si>
    <t>（三）国有资本经营预算收入合计</t>
  </si>
  <si>
    <t xml:space="preserve"> (四）社会保险基金预算收入合计</t>
  </si>
  <si>
    <t>注：1.全省2022年1-6月一般公共预算收入和税收收入自然口径增幅分别为-1.4%和-16.1%。</t>
  </si>
  <si>
    <t xml:space="preserve">    2.按自然口径计算，全省2022年1-6月一般公共预算收入和税收收入分别完成年初预算的47.3%和40%。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</si>
  <si>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2</t>
    </r>
  </si>
  <si>
    <t>全省2022年上半年支出情况表</t>
  </si>
  <si>
    <t>比同期
+、-%</t>
  </si>
  <si>
    <t>为预算%</t>
  </si>
  <si>
    <t xml:space="preserve">  (一）一般公共预算支出合计</t>
  </si>
  <si>
    <t xml:space="preserve">    (1)一般公共服务</t>
  </si>
  <si>
    <t xml:space="preserve">    (2)外交</t>
  </si>
  <si>
    <t xml:space="preserve">    (3)国防</t>
  </si>
  <si>
    <t xml:space="preserve">    (4)公共安全</t>
  </si>
  <si>
    <t xml:space="preserve">    (5)教育</t>
  </si>
  <si>
    <t xml:space="preserve">    (6)科学技术</t>
  </si>
  <si>
    <t xml:space="preserve">    (7)文化旅游体育与传媒</t>
  </si>
  <si>
    <t xml:space="preserve">    (8)社会保障和就业</t>
  </si>
  <si>
    <t xml:space="preserve">    (9)卫生健康</t>
  </si>
  <si>
    <t xml:space="preserve">    (10)节能环保</t>
  </si>
  <si>
    <t xml:space="preserve">    (11)城乡社区</t>
  </si>
  <si>
    <t xml:space="preserve">    (12)农林水</t>
  </si>
  <si>
    <t xml:space="preserve">    (13)交通运输</t>
  </si>
  <si>
    <t xml:space="preserve">    (14)资源勘探信息等</t>
  </si>
  <si>
    <t xml:space="preserve">    (15)商业服务业等</t>
  </si>
  <si>
    <t xml:space="preserve">    (16)金融</t>
  </si>
  <si>
    <t xml:space="preserve">    (17)援助其他地区</t>
  </si>
  <si>
    <t xml:space="preserve">    (18)自然资源海洋气象等</t>
  </si>
  <si>
    <t xml:space="preserve">    (19)住房保障</t>
  </si>
  <si>
    <t xml:space="preserve">    (20)粮油物资储备</t>
  </si>
  <si>
    <t xml:space="preserve">    (21)灾害防治及应急管理</t>
  </si>
  <si>
    <t xml:space="preserve">    (22)其他支出</t>
  </si>
  <si>
    <r>
      <rPr>
        <sz val="10"/>
        <rFont val="宋体"/>
        <charset val="134"/>
      </rPr>
      <t xml:space="preserve">    (2</t>
    </r>
    <r>
      <rPr>
        <sz val="10"/>
        <rFont val="宋体"/>
        <charset val="134"/>
      </rPr>
      <t>3</t>
    </r>
    <r>
      <rPr>
        <sz val="10"/>
        <rFont val="宋体"/>
        <charset val="134"/>
      </rPr>
      <t>)债务付息</t>
    </r>
  </si>
  <si>
    <r>
      <rPr>
        <sz val="10"/>
        <rFont val="宋体"/>
        <charset val="134"/>
      </rPr>
      <t xml:space="preserve">    (2</t>
    </r>
    <r>
      <rPr>
        <sz val="10"/>
        <rFont val="宋体"/>
        <charset val="134"/>
      </rPr>
      <t>4</t>
    </r>
    <r>
      <rPr>
        <sz val="10"/>
        <rFont val="宋体"/>
        <charset val="134"/>
      </rPr>
      <t>)债务发行费用</t>
    </r>
  </si>
  <si>
    <t xml:space="preserve">  （二）政府性基金预算支出合计</t>
  </si>
  <si>
    <t xml:space="preserve">  （三）国有资本经营预算支出合计</t>
  </si>
  <si>
    <t xml:space="preserve">  （四）社会保险基金预算支出合计</t>
  </si>
  <si>
    <t>八支</t>
  </si>
  <si>
    <t>民生</t>
  </si>
  <si>
    <t>民生占比%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</si>
  <si>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3</t>
    </r>
  </si>
  <si>
    <t>省本级2022年上半年收入情况表</t>
  </si>
  <si>
    <t>（四）社会保险基金预算收入合计</t>
  </si>
  <si>
    <t>注：1.省本级2022年1-6月一般公共预算收入和税收收入自然口径增幅分别为9.9%和9.5%。</t>
  </si>
  <si>
    <t xml:space="preserve">    2.按自然口径计算，省本级2022年1-6月一般公共预算收入和税收收入分别完成年初预算的50.2%和46.4%。</t>
  </si>
  <si>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4</t>
    </r>
  </si>
  <si>
    <t>省本级2022年上半年支出情况表</t>
  </si>
  <si>
    <t xml:space="preserve">  （四）社会保险金预算支出合计</t>
  </si>
</sst>
</file>

<file path=xl/styles.xml><?xml version="1.0" encoding="utf-8"?>
<styleSheet xmlns="http://schemas.openxmlformats.org/spreadsheetml/2006/main">
  <numFmts count="11">
    <numFmt numFmtId="176" formatCode="0.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178" formatCode="0.0_ "/>
    <numFmt numFmtId="179" formatCode="0_ ;[Red]\-0\ "/>
    <numFmt numFmtId="180" formatCode="0.0_);[Red]\(0.0\)"/>
    <numFmt numFmtId="181" formatCode="0.0_ ;[Red]\-0.0\ "/>
    <numFmt numFmtId="182" formatCode="0.00_ "/>
  </numFmts>
  <fonts count="34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color indexed="10"/>
      <name val="宋体"/>
      <charset val="134"/>
    </font>
    <font>
      <sz val="8"/>
      <name val="宋体"/>
      <charset val="134"/>
    </font>
    <font>
      <sz val="11"/>
      <name val="Times New Roman"/>
      <charset val="134"/>
    </font>
    <font>
      <sz val="9"/>
      <name val="宋体"/>
      <charset val="134"/>
    </font>
    <font>
      <b/>
      <sz val="10"/>
      <color rgb="FFFF0000"/>
      <name val="Times New Roman"/>
      <charset val="134"/>
    </font>
    <font>
      <sz val="10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7" fillId="9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/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3" fillId="0" borderId="0"/>
    <xf numFmtId="0" fontId="17" fillId="0" borderId="0">
      <alignment vertical="center"/>
    </xf>
  </cellStyleXfs>
  <cellXfs count="88"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2" borderId="2" xfId="11" applyNumberFormat="1" applyFont="1" applyFill="1" applyBorder="1" applyAlignment="1" applyProtection="1">
      <alignment horizontal="left" vertical="center" wrapText="1"/>
    </xf>
    <xf numFmtId="177" fontId="4" fillId="2" borderId="2" xfId="0" applyNumberFormat="1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vertical="center"/>
    </xf>
    <xf numFmtId="0" fontId="1" fillId="0" borderId="2" xfId="11" applyNumberFormat="1" applyFont="1" applyFill="1" applyBorder="1" applyAlignment="1" applyProtection="1">
      <alignment horizontal="left" vertical="center" wrapText="1"/>
    </xf>
    <xf numFmtId="177" fontId="5" fillId="3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77" fontId="1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79" fontId="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vertical="center" wrapText="1"/>
    </xf>
    <xf numFmtId="179" fontId="4" fillId="2" borderId="2" xfId="0" applyNumberFormat="1" applyFont="1" applyFill="1" applyBorder="1" applyAlignment="1">
      <alignment vertical="center" wrapText="1"/>
    </xf>
    <xf numFmtId="181" fontId="4" fillId="2" borderId="2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77" fontId="5" fillId="3" borderId="2" xfId="0" applyNumberFormat="1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  <xf numFmtId="179" fontId="5" fillId="0" borderId="2" xfId="0" applyNumberFormat="1" applyFont="1" applyFill="1" applyBorder="1" applyAlignment="1">
      <alignment vertical="center" wrapText="1"/>
    </xf>
    <xf numFmtId="179" fontId="5" fillId="3" borderId="2" xfId="0" applyNumberFormat="1" applyFont="1" applyFill="1" applyBorder="1" applyAlignment="1">
      <alignment vertical="center" wrapText="1"/>
    </xf>
    <xf numFmtId="181" fontId="5" fillId="0" borderId="2" xfId="0" applyNumberFormat="1" applyFont="1" applyFill="1" applyBorder="1" applyAlignment="1">
      <alignment vertical="center" wrapText="1"/>
    </xf>
    <xf numFmtId="176" fontId="5" fillId="3" borderId="2" xfId="0" applyNumberFormat="1" applyFont="1" applyFill="1" applyBorder="1" applyAlignment="1">
      <alignment vertical="center" wrapText="1"/>
    </xf>
    <xf numFmtId="179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180" fontId="1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81" fontId="4" fillId="2" borderId="2" xfId="0" applyNumberFormat="1" applyFont="1" applyFill="1" applyBorder="1" applyAlignment="1">
      <alignment horizontal="right" vertical="center"/>
    </xf>
    <xf numFmtId="181" fontId="5" fillId="3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81" fontId="4" fillId="4" borderId="2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181" fontId="0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181" fontId="10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79" fontId="11" fillId="0" borderId="0" xfId="0" applyNumberFormat="1" applyFont="1" applyBorder="1" applyAlignment="1">
      <alignment horizontal="left" vertical="center" wrapText="1"/>
    </xf>
    <xf numFmtId="179" fontId="4" fillId="4" borderId="2" xfId="0" applyNumberFormat="1" applyFont="1" applyFill="1" applyBorder="1" applyAlignment="1">
      <alignment vertical="center" wrapText="1"/>
    </xf>
    <xf numFmtId="181" fontId="4" fillId="4" borderId="2" xfId="0" applyNumberFormat="1" applyFont="1" applyFill="1" applyBorder="1" applyAlignment="1">
      <alignment vertical="center" wrapText="1"/>
    </xf>
    <xf numFmtId="179" fontId="1" fillId="0" borderId="0" xfId="0" applyNumberFormat="1" applyFont="1" applyAlignment="1">
      <alignment vertical="center" wrapText="1"/>
    </xf>
    <xf numFmtId="178" fontId="0" fillId="0" borderId="0" xfId="0" applyNumberFormat="1" applyFont="1" applyBorder="1" applyAlignment="1">
      <alignment vertical="center" wrapText="1"/>
    </xf>
    <xf numFmtId="178" fontId="1" fillId="0" borderId="0" xfId="0" applyNumberFormat="1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2"/>
  <sheetViews>
    <sheetView view="pageBreakPreview" zoomScale="130" zoomScaleNormal="100" workbookViewId="0">
      <pane xSplit="2" ySplit="8" topLeftCell="C9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4.25"/>
  <cols>
    <col min="1" max="1" width="30.625" style="30" customWidth="1"/>
    <col min="2" max="5" width="9.625" style="31" customWidth="1"/>
    <col min="6" max="6" width="9.625" style="73" customWidth="1"/>
    <col min="7" max="7" width="9.625" style="30" customWidth="1"/>
    <col min="8" max="8" width="16.375" style="30" customWidth="1"/>
    <col min="9" max="9" width="13.25" style="74" customWidth="1"/>
    <col min="10" max="12" width="9" style="30"/>
    <col min="13" max="13" width="40.5" style="30" customWidth="1"/>
    <col min="14" max="16384" width="9" style="30"/>
  </cols>
  <sheetData>
    <row r="1" s="26" customFormat="1" ht="15.75" spans="1:9">
      <c r="A1" s="26" t="s">
        <v>0</v>
      </c>
      <c r="B1" s="33"/>
      <c r="C1" s="33"/>
      <c r="D1" s="33"/>
      <c r="E1" s="33"/>
      <c r="F1" s="75"/>
      <c r="I1" s="86"/>
    </row>
    <row r="2" s="26" customFormat="1" ht="26.25" customHeight="1" spans="1:9">
      <c r="A2" s="34" t="s">
        <v>1</v>
      </c>
      <c r="B2" s="34"/>
      <c r="C2" s="34"/>
      <c r="D2" s="34"/>
      <c r="E2" s="34"/>
      <c r="F2" s="34"/>
      <c r="G2" s="34"/>
      <c r="I2" s="86"/>
    </row>
    <row r="3" s="26" customFormat="1" spans="2:9">
      <c r="B3" s="33"/>
      <c r="C3" s="33"/>
      <c r="D3" s="33"/>
      <c r="E3" s="33"/>
      <c r="F3" s="76"/>
      <c r="G3" s="76" t="s">
        <v>2</v>
      </c>
      <c r="I3" s="86"/>
    </row>
    <row r="4" s="27" customFormat="1" ht="30" customHeight="1" spans="1:9">
      <c r="A4" s="77" t="s">
        <v>3</v>
      </c>
      <c r="B4" s="36" t="s">
        <v>4</v>
      </c>
      <c r="C4" s="11" t="s">
        <v>5</v>
      </c>
      <c r="D4" s="12"/>
      <c r="E4" s="12"/>
      <c r="F4" s="12"/>
      <c r="G4" s="13"/>
      <c r="H4" s="26"/>
      <c r="I4" s="87"/>
    </row>
    <row r="5" s="27" customFormat="1" ht="30" customHeight="1" spans="1:9">
      <c r="A5" s="77"/>
      <c r="B5" s="36"/>
      <c r="C5" s="36" t="s">
        <v>6</v>
      </c>
      <c r="D5" s="36" t="s">
        <v>7</v>
      </c>
      <c r="E5" s="36" t="s">
        <v>8</v>
      </c>
      <c r="F5" s="78" t="s">
        <v>9</v>
      </c>
      <c r="G5" s="37" t="s">
        <v>10</v>
      </c>
      <c r="I5" s="87"/>
    </row>
    <row r="6" s="28" customFormat="1" ht="18" customHeight="1" spans="1:9">
      <c r="A6" s="24" t="s">
        <v>11</v>
      </c>
      <c r="B6" s="39">
        <v>13850000</v>
      </c>
      <c r="C6" s="39">
        <v>6549758</v>
      </c>
      <c r="D6" s="39">
        <v>6642141</v>
      </c>
      <c r="E6" s="39">
        <v>-92383</v>
      </c>
      <c r="F6" s="79">
        <v>9.9</v>
      </c>
      <c r="G6" s="41">
        <v>53.5</v>
      </c>
      <c r="H6" s="27">
        <v>859800</v>
      </c>
      <c r="I6" s="59">
        <f>(C6+H6)/B6*100</f>
        <v>53.4986137184115</v>
      </c>
    </row>
    <row r="7" s="28" customFormat="1" ht="18" customHeight="1" spans="1:9">
      <c r="A7" s="24" t="s">
        <v>12</v>
      </c>
      <c r="B7" s="39">
        <v>9267000</v>
      </c>
      <c r="C7" s="39">
        <v>3702221</v>
      </c>
      <c r="D7" s="39">
        <v>4410392</v>
      </c>
      <c r="E7" s="39">
        <v>-708171</v>
      </c>
      <c r="F7" s="79">
        <v>1.2</v>
      </c>
      <c r="G7" s="41">
        <v>49.2</v>
      </c>
      <c r="H7" s="28">
        <v>859800</v>
      </c>
      <c r="I7" s="59">
        <f>(C7+H7)/B7*100</f>
        <v>49.2286716305169</v>
      </c>
    </row>
    <row r="8" ht="18" customHeight="1" spans="1:8">
      <c r="A8" s="42" t="s">
        <v>13</v>
      </c>
      <c r="B8" s="46">
        <v>3295500</v>
      </c>
      <c r="C8" s="45">
        <v>938226</v>
      </c>
      <c r="D8" s="45">
        <v>1501632</v>
      </c>
      <c r="E8" s="46">
        <v>-563406</v>
      </c>
      <c r="F8" s="47">
        <v>12.4</v>
      </c>
      <c r="G8" s="50">
        <v>54.6</v>
      </c>
      <c r="H8" s="28"/>
    </row>
    <row r="9" ht="18" customHeight="1" spans="1:7">
      <c r="A9" s="42" t="s">
        <v>14</v>
      </c>
      <c r="B9" s="46">
        <v>1162100</v>
      </c>
      <c r="C9" s="49">
        <v>672424</v>
      </c>
      <c r="D9" s="49">
        <v>663548</v>
      </c>
      <c r="E9" s="46">
        <v>8876</v>
      </c>
      <c r="F9" s="47">
        <v>1.33765756207538</v>
      </c>
      <c r="G9" s="48">
        <f t="shared" ref="G9:G26" si="0">IF(B9&lt;&gt;0,C9/B9*100,0)</f>
        <v>57.8628345237071</v>
      </c>
    </row>
    <row r="10" ht="18" customHeight="1" spans="1:7">
      <c r="A10" s="42" t="s">
        <v>15</v>
      </c>
      <c r="B10" s="46"/>
      <c r="C10" s="49">
        <v>0</v>
      </c>
      <c r="D10" s="49">
        <v>0</v>
      </c>
      <c r="E10" s="46"/>
      <c r="F10" s="47"/>
      <c r="G10" s="48"/>
    </row>
    <row r="11" ht="18" customHeight="1" spans="1:7">
      <c r="A11" s="42" t="s">
        <v>16</v>
      </c>
      <c r="B11" s="46">
        <v>350500</v>
      </c>
      <c r="C11" s="49">
        <v>169615</v>
      </c>
      <c r="D11" s="49">
        <v>165715</v>
      </c>
      <c r="E11" s="46">
        <v>3900</v>
      </c>
      <c r="F11" s="47">
        <v>2.35343813173219</v>
      </c>
      <c r="G11" s="48">
        <f t="shared" si="0"/>
        <v>48.3922967189729</v>
      </c>
    </row>
    <row r="12" ht="18" customHeight="1" spans="1:7">
      <c r="A12" s="42" t="s">
        <v>17</v>
      </c>
      <c r="B12" s="46">
        <v>693500</v>
      </c>
      <c r="C12" s="49">
        <v>449110</v>
      </c>
      <c r="D12" s="49">
        <v>262614</v>
      </c>
      <c r="E12" s="46">
        <v>186496</v>
      </c>
      <c r="F12" s="47">
        <v>71.0152543276444</v>
      </c>
      <c r="G12" s="48">
        <f t="shared" si="0"/>
        <v>64.759913482336</v>
      </c>
    </row>
    <row r="13" ht="18" customHeight="1" spans="1:7">
      <c r="A13" s="42" t="s">
        <v>18</v>
      </c>
      <c r="B13" s="46">
        <v>590200</v>
      </c>
      <c r="C13" s="49">
        <v>262114</v>
      </c>
      <c r="D13" s="49">
        <v>252472</v>
      </c>
      <c r="E13" s="46">
        <v>9642</v>
      </c>
      <c r="F13" s="47">
        <v>3.81903735859819</v>
      </c>
      <c r="G13" s="48">
        <f t="shared" si="0"/>
        <v>44.4110471026771</v>
      </c>
    </row>
    <row r="14" ht="18" customHeight="1" spans="1:7">
      <c r="A14" s="42" t="s">
        <v>19</v>
      </c>
      <c r="B14" s="46">
        <v>486700</v>
      </c>
      <c r="C14" s="49">
        <v>219859</v>
      </c>
      <c r="D14" s="49">
        <v>225213</v>
      </c>
      <c r="E14" s="46">
        <v>-5354</v>
      </c>
      <c r="F14" s="47">
        <v>-2.37730504011758</v>
      </c>
      <c r="G14" s="48">
        <f t="shared" si="0"/>
        <v>45.1734127799466</v>
      </c>
    </row>
    <row r="15" ht="18" customHeight="1" spans="1:7">
      <c r="A15" s="42" t="s">
        <v>20</v>
      </c>
      <c r="B15" s="46">
        <v>162600</v>
      </c>
      <c r="C15" s="49">
        <v>84527</v>
      </c>
      <c r="D15" s="49">
        <v>75507</v>
      </c>
      <c r="E15" s="46">
        <v>9020</v>
      </c>
      <c r="F15" s="47">
        <v>11.9459122995219</v>
      </c>
      <c r="G15" s="48">
        <f t="shared" si="0"/>
        <v>51.9846248462485</v>
      </c>
    </row>
    <row r="16" ht="18" customHeight="1" spans="1:7">
      <c r="A16" s="42" t="s">
        <v>21</v>
      </c>
      <c r="B16" s="46">
        <v>807000</v>
      </c>
      <c r="C16" s="49">
        <v>384689</v>
      </c>
      <c r="D16" s="49">
        <v>376832</v>
      </c>
      <c r="E16" s="46">
        <v>7857</v>
      </c>
      <c r="F16" s="47">
        <v>2.08501401154891</v>
      </c>
      <c r="G16" s="48">
        <f t="shared" si="0"/>
        <v>47.6690210656753</v>
      </c>
    </row>
    <row r="17" ht="18" customHeight="1" spans="1:7">
      <c r="A17" s="42" t="s">
        <v>22</v>
      </c>
      <c r="B17" s="46">
        <v>572900</v>
      </c>
      <c r="C17" s="49">
        <v>100270</v>
      </c>
      <c r="D17" s="49">
        <v>320322</v>
      </c>
      <c r="E17" s="46">
        <v>-220052</v>
      </c>
      <c r="F17" s="47">
        <v>-68.6971235194585</v>
      </c>
      <c r="G17" s="48">
        <f t="shared" si="0"/>
        <v>17.5021818816547</v>
      </c>
    </row>
    <row r="18" ht="18" customHeight="1" spans="1:7">
      <c r="A18" s="42" t="s">
        <v>23</v>
      </c>
      <c r="B18" s="46">
        <v>280000</v>
      </c>
      <c r="C18" s="49">
        <v>133980</v>
      </c>
      <c r="D18" s="49">
        <v>129350</v>
      </c>
      <c r="E18" s="46">
        <v>4630</v>
      </c>
      <c r="F18" s="47">
        <v>3.57943563973716</v>
      </c>
      <c r="G18" s="48">
        <f t="shared" si="0"/>
        <v>47.85</v>
      </c>
    </row>
    <row r="19" ht="18" customHeight="1" spans="1:7">
      <c r="A19" s="42" t="s">
        <v>24</v>
      </c>
      <c r="B19" s="46">
        <v>147300</v>
      </c>
      <c r="C19" s="49">
        <v>71146</v>
      </c>
      <c r="D19" s="49">
        <v>84597</v>
      </c>
      <c r="E19" s="46">
        <v>-13451</v>
      </c>
      <c r="F19" s="47">
        <v>-15.9000910197761</v>
      </c>
      <c r="G19" s="48">
        <f t="shared" si="0"/>
        <v>48.3000678886626</v>
      </c>
    </row>
    <row r="20" ht="18" customHeight="1" spans="1:7">
      <c r="A20" s="42" t="s">
        <v>25</v>
      </c>
      <c r="B20" s="46">
        <v>666800</v>
      </c>
      <c r="C20" s="49">
        <v>197546</v>
      </c>
      <c r="D20" s="49">
        <v>325315</v>
      </c>
      <c r="E20" s="46">
        <v>-127769</v>
      </c>
      <c r="F20" s="47">
        <v>-39.2754714661175</v>
      </c>
      <c r="G20" s="48">
        <f t="shared" si="0"/>
        <v>29.625974805039</v>
      </c>
    </row>
    <row r="21" ht="18" customHeight="1" spans="1:7">
      <c r="A21" s="42" t="s">
        <v>26</v>
      </c>
      <c r="B21" s="46">
        <v>11200</v>
      </c>
      <c r="C21" s="49">
        <v>365</v>
      </c>
      <c r="D21" s="49">
        <v>8</v>
      </c>
      <c r="E21" s="46">
        <v>357</v>
      </c>
      <c r="F21" s="47" t="s">
        <v>27</v>
      </c>
      <c r="G21" s="48">
        <f t="shared" si="0"/>
        <v>3.25892857142857</v>
      </c>
    </row>
    <row r="22" ht="18" customHeight="1" spans="1:7">
      <c r="A22" s="42" t="s">
        <v>28</v>
      </c>
      <c r="B22" s="46">
        <v>27300</v>
      </c>
      <c r="C22" s="49">
        <v>14327</v>
      </c>
      <c r="D22" s="49">
        <v>17275</v>
      </c>
      <c r="E22" s="46">
        <v>-2948</v>
      </c>
      <c r="F22" s="47">
        <v>-17.0651230101303</v>
      </c>
      <c r="G22" s="48">
        <f t="shared" si="0"/>
        <v>52.4798534798535</v>
      </c>
    </row>
    <row r="23" ht="18" customHeight="1" spans="1:7">
      <c r="A23" s="42" t="s">
        <v>29</v>
      </c>
      <c r="B23" s="46">
        <v>13400</v>
      </c>
      <c r="C23" s="49">
        <v>4023</v>
      </c>
      <c r="D23" s="49">
        <v>9992</v>
      </c>
      <c r="E23" s="46">
        <v>-5969</v>
      </c>
      <c r="F23" s="47">
        <v>-59.7377902321858</v>
      </c>
      <c r="G23" s="48">
        <f t="shared" si="0"/>
        <v>30.0223880597015</v>
      </c>
    </row>
    <row r="24" ht="18" customHeight="1" spans="1:7">
      <c r="A24" s="24" t="s">
        <v>30</v>
      </c>
      <c r="B24" s="39">
        <v>4583000</v>
      </c>
      <c r="C24" s="39">
        <v>2847537</v>
      </c>
      <c r="D24" s="39">
        <v>2231749</v>
      </c>
      <c r="E24" s="39">
        <v>615788</v>
      </c>
      <c r="F24" s="40">
        <v>27.5921709833857</v>
      </c>
      <c r="G24" s="41">
        <f t="shared" si="0"/>
        <v>62.1325987344534</v>
      </c>
    </row>
    <row r="25" ht="18" customHeight="1" spans="1:7">
      <c r="A25" s="42" t="s">
        <v>31</v>
      </c>
      <c r="B25" s="46">
        <v>695185</v>
      </c>
      <c r="C25" s="49">
        <v>316571</v>
      </c>
      <c r="D25" s="49">
        <v>273605</v>
      </c>
      <c r="E25" s="46">
        <v>42966</v>
      </c>
      <c r="F25" s="47">
        <v>15.7036603863234</v>
      </c>
      <c r="G25" s="48">
        <f t="shared" si="0"/>
        <v>45.5376626365644</v>
      </c>
    </row>
    <row r="26" ht="18" customHeight="1" spans="1:7">
      <c r="A26" s="42" t="s">
        <v>32</v>
      </c>
      <c r="B26" s="46">
        <v>543500</v>
      </c>
      <c r="C26" s="49">
        <v>271726</v>
      </c>
      <c r="D26" s="49">
        <v>303272</v>
      </c>
      <c r="E26" s="46">
        <v>-31546</v>
      </c>
      <c r="F26" s="47">
        <v>-10.4018834577541</v>
      </c>
      <c r="G26" s="48">
        <f t="shared" si="0"/>
        <v>49.9955841766329</v>
      </c>
    </row>
    <row r="27" ht="18" customHeight="1" spans="1:7">
      <c r="A27" s="42" t="s">
        <v>33</v>
      </c>
      <c r="B27" s="46">
        <v>955307</v>
      </c>
      <c r="C27" s="49">
        <v>434334</v>
      </c>
      <c r="D27" s="49">
        <v>413445</v>
      </c>
      <c r="E27" s="46">
        <v>20889</v>
      </c>
      <c r="F27" s="47">
        <v>5.05242535282807</v>
      </c>
      <c r="G27" s="48">
        <f t="shared" ref="G27:G37" si="1">IF(B27&lt;&gt;0,C27/B27*100,0)</f>
        <v>45.4653844261583</v>
      </c>
    </row>
    <row r="28" ht="18" customHeight="1" spans="1:7">
      <c r="A28" s="42" t="s">
        <v>34</v>
      </c>
      <c r="B28" s="46">
        <v>163206</v>
      </c>
      <c r="C28" s="49">
        <v>109096</v>
      </c>
      <c r="D28" s="49">
        <v>34384</v>
      </c>
      <c r="E28" s="46">
        <v>74712</v>
      </c>
      <c r="F28" s="47" t="s">
        <v>27</v>
      </c>
      <c r="G28" s="48">
        <f t="shared" si="1"/>
        <v>66.8455816575371</v>
      </c>
    </row>
    <row r="29" ht="18" customHeight="1" spans="1:7">
      <c r="A29" s="42" t="s">
        <v>35</v>
      </c>
      <c r="B29" s="46">
        <v>1899841</v>
      </c>
      <c r="C29" s="49">
        <v>1428559</v>
      </c>
      <c r="D29" s="49">
        <v>957570</v>
      </c>
      <c r="E29" s="46">
        <v>470989</v>
      </c>
      <c r="F29" s="47">
        <v>49.1858558643232</v>
      </c>
      <c r="G29" s="48">
        <f t="shared" si="1"/>
        <v>75.1936083072215</v>
      </c>
    </row>
    <row r="30" ht="18" customHeight="1" spans="1:7">
      <c r="A30" s="42" t="s">
        <v>36</v>
      </c>
      <c r="B30" s="46">
        <v>20099</v>
      </c>
      <c r="C30" s="49">
        <v>21177</v>
      </c>
      <c r="D30" s="49">
        <v>9057</v>
      </c>
      <c r="E30" s="46">
        <v>12120</v>
      </c>
      <c r="F30" s="47">
        <v>133.819145412388</v>
      </c>
      <c r="G30" s="48">
        <f t="shared" si="1"/>
        <v>105.363450917956</v>
      </c>
    </row>
    <row r="31" ht="18" customHeight="1" spans="1:7">
      <c r="A31" s="42" t="s">
        <v>37</v>
      </c>
      <c r="B31" s="46">
        <v>224905</v>
      </c>
      <c r="C31" s="49">
        <v>216619</v>
      </c>
      <c r="D31" s="49">
        <v>180578</v>
      </c>
      <c r="E31" s="46">
        <v>36041</v>
      </c>
      <c r="F31" s="47">
        <v>19.9586882122961</v>
      </c>
      <c r="G31" s="48">
        <f t="shared" si="1"/>
        <v>96.3157777728374</v>
      </c>
    </row>
    <row r="32" ht="18" customHeight="1" spans="1:7">
      <c r="A32" s="42" t="s">
        <v>38</v>
      </c>
      <c r="B32" s="46">
        <v>80957</v>
      </c>
      <c r="C32" s="49">
        <v>49455</v>
      </c>
      <c r="D32" s="49">
        <v>59838</v>
      </c>
      <c r="E32" s="46">
        <v>-10383</v>
      </c>
      <c r="F32" s="47">
        <v>-17.3518499949865</v>
      </c>
      <c r="G32" s="48">
        <f t="shared" si="1"/>
        <v>61.0879849796806</v>
      </c>
    </row>
    <row r="33" ht="18" customHeight="1" spans="1:7">
      <c r="A33" s="24" t="s">
        <v>39</v>
      </c>
      <c r="B33" s="39">
        <v>4117810.032844</v>
      </c>
      <c r="C33" s="39">
        <v>671817</v>
      </c>
      <c r="D33" s="39">
        <v>1493391</v>
      </c>
      <c r="E33" s="39">
        <v>-821574</v>
      </c>
      <c r="F33" s="40">
        <v>-55.0139916471975</v>
      </c>
      <c r="G33" s="41">
        <f t="shared" si="1"/>
        <v>16.3149099798565</v>
      </c>
    </row>
    <row r="34" ht="18" customHeight="1" spans="1:7">
      <c r="A34" s="42" t="s">
        <v>40</v>
      </c>
      <c r="B34" s="45">
        <v>3986618</v>
      </c>
      <c r="C34" s="45">
        <v>654561</v>
      </c>
      <c r="D34" s="45">
        <v>1486872</v>
      </c>
      <c r="E34" s="46">
        <v>-832311</v>
      </c>
      <c r="F34" s="47">
        <v>-55.9773134472907</v>
      </c>
      <c r="G34" s="50">
        <f t="shared" si="1"/>
        <v>16.4189546126566</v>
      </c>
    </row>
    <row r="35" ht="18" customHeight="1" spans="1:7">
      <c r="A35" s="42" t="s">
        <v>41</v>
      </c>
      <c r="B35" s="46">
        <v>3455020</v>
      </c>
      <c r="C35" s="49">
        <v>510493</v>
      </c>
      <c r="D35" s="49">
        <v>1254613</v>
      </c>
      <c r="E35" s="46">
        <v>-744120</v>
      </c>
      <c r="F35" s="47">
        <v>-59.3107197199455</v>
      </c>
      <c r="G35" s="48">
        <f t="shared" si="1"/>
        <v>14.7753992740997</v>
      </c>
    </row>
    <row r="36" ht="18" customHeight="1" spans="1:7">
      <c r="A36" s="42" t="s">
        <v>42</v>
      </c>
      <c r="B36" s="46">
        <v>131192.032844</v>
      </c>
      <c r="C36" s="49">
        <v>17256</v>
      </c>
      <c r="D36" s="49">
        <v>6519</v>
      </c>
      <c r="E36" s="46">
        <v>10737</v>
      </c>
      <c r="F36" s="47">
        <v>164.70317533364</v>
      </c>
      <c r="G36" s="48">
        <f t="shared" si="1"/>
        <v>13.1532377583622</v>
      </c>
    </row>
    <row r="37" ht="18" customHeight="1" spans="1:7">
      <c r="A37" s="24" t="s">
        <v>43</v>
      </c>
      <c r="B37" s="39">
        <v>145780.46</v>
      </c>
      <c r="C37" s="39">
        <v>110097</v>
      </c>
      <c r="D37" s="39">
        <v>7682</v>
      </c>
      <c r="E37" s="39">
        <v>102415</v>
      </c>
      <c r="F37" s="40" t="s">
        <v>27</v>
      </c>
      <c r="G37" s="41">
        <f t="shared" si="1"/>
        <v>75.522467139972</v>
      </c>
    </row>
    <row r="38" s="28" customFormat="1" ht="18" customHeight="1" spans="1:9">
      <c r="A38" s="80" t="s">
        <v>44</v>
      </c>
      <c r="B38" s="39">
        <v>34296443</v>
      </c>
      <c r="C38" s="39">
        <v>17590116</v>
      </c>
      <c r="D38" s="39">
        <v>16767724</v>
      </c>
      <c r="E38" s="39">
        <v>822392</v>
      </c>
      <c r="F38" s="40">
        <v>4.9</v>
      </c>
      <c r="G38" s="41">
        <v>51.3</v>
      </c>
      <c r="I38" s="59"/>
    </row>
    <row r="39" s="28" customFormat="1" ht="12" customHeight="1" spans="1:9">
      <c r="A39" s="51" t="s">
        <v>45</v>
      </c>
      <c r="B39" s="51"/>
      <c r="C39" s="51"/>
      <c r="D39" s="51"/>
      <c r="E39" s="51"/>
      <c r="F39" s="51"/>
      <c r="G39" s="51"/>
      <c r="I39" s="59"/>
    </row>
    <row r="40" ht="12" customHeight="1" spans="1:7">
      <c r="A40" s="51" t="s">
        <v>46</v>
      </c>
      <c r="B40" s="51"/>
      <c r="C40" s="51"/>
      <c r="D40" s="51"/>
      <c r="E40" s="51"/>
      <c r="F40" s="51"/>
      <c r="G40" s="51"/>
    </row>
    <row r="41" spans="1:7">
      <c r="A41" s="81"/>
      <c r="B41" s="81"/>
      <c r="C41" s="82">
        <f>C6+C33+C37</f>
        <v>7331672</v>
      </c>
      <c r="D41" s="82">
        <f>D6+D33+D37</f>
        <v>8143214</v>
      </c>
      <c r="E41" s="83">
        <f t="shared" ref="E41" si="2">C41-D41</f>
        <v>-811542</v>
      </c>
      <c r="F41" s="84">
        <f>IF(D41&lt;&gt;0,IF(ABS(C41/D41*100-100)&gt;200," ",C41/D41*100-100)," ")</f>
        <v>-9.96586851334129</v>
      </c>
      <c r="G41" s="81"/>
    </row>
    <row r="42" spans="4:6">
      <c r="D42" s="85"/>
      <c r="E42" s="85"/>
      <c r="F42" s="85"/>
    </row>
  </sheetData>
  <mergeCells count="6">
    <mergeCell ref="A2:G2"/>
    <mergeCell ref="C4:G4"/>
    <mergeCell ref="A39:G39"/>
    <mergeCell ref="A40:G40"/>
    <mergeCell ref="A4:A5"/>
    <mergeCell ref="B4:B5"/>
  </mergeCells>
  <printOptions horizontalCentered="1"/>
  <pageMargins left="0.0393700787401575" right="0.0393700787401575" top="0.78740157480315" bottom="0.078740157480315" header="0.236220472440945" footer="0.118110236220472"/>
  <pageSetup paperSize="9" scale="95" fitToHeight="4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P41"/>
  <sheetViews>
    <sheetView view="pageBreakPreview" zoomScaleNormal="120" workbookViewId="0">
      <pane xSplit="1" ySplit="7" topLeftCell="B8" activePane="bottomRight" state="frozen"/>
      <selection/>
      <selection pane="topRight"/>
      <selection pane="bottomLeft"/>
      <selection pane="bottomRight" activeCell="C33" sqref="C33"/>
    </sheetView>
  </sheetViews>
  <sheetFormatPr defaultColWidth="9" defaultRowHeight="20.1" customHeight="1"/>
  <cols>
    <col min="1" max="1" width="30.625" style="4" customWidth="1"/>
    <col min="2" max="2" width="9.625" style="5" customWidth="1"/>
    <col min="3" max="3" width="9.625" style="60" customWidth="1"/>
    <col min="4" max="5" width="9.625" style="5" customWidth="1"/>
    <col min="6" max="7" width="9.625" style="4" customWidth="1"/>
    <col min="8" max="8" width="9" style="4"/>
    <col min="9" max="10" width="25" style="4" customWidth="1"/>
    <col min="11" max="16384" width="9" style="4"/>
  </cols>
  <sheetData>
    <row r="1" s="1" customFormat="1" ht="18.75" customHeight="1" spans="1:5">
      <c r="A1" s="1" t="s">
        <v>47</v>
      </c>
      <c r="B1" s="6"/>
      <c r="C1" s="61"/>
      <c r="D1" s="6"/>
      <c r="E1" s="6"/>
    </row>
    <row r="2" s="1" customFormat="1" ht="36" customHeight="1" spans="1:7">
      <c r="A2" s="7" t="s">
        <v>48</v>
      </c>
      <c r="B2" s="7"/>
      <c r="C2" s="7"/>
      <c r="D2" s="7"/>
      <c r="E2" s="7"/>
      <c r="F2" s="7"/>
      <c r="G2" s="7"/>
    </row>
    <row r="3" s="1" customFormat="1" ht="22.5" customHeight="1" spans="2:7">
      <c r="B3" s="6"/>
      <c r="C3" s="61"/>
      <c r="D3" s="6"/>
      <c r="E3" s="6"/>
      <c r="F3" s="8"/>
      <c r="G3" s="8" t="s">
        <v>2</v>
      </c>
    </row>
    <row r="4" s="2" customFormat="1" ht="30" customHeight="1" spans="1:7">
      <c r="A4" s="9" t="s">
        <v>3</v>
      </c>
      <c r="B4" s="10" t="s">
        <v>4</v>
      </c>
      <c r="C4" s="11" t="s">
        <v>5</v>
      </c>
      <c r="D4" s="12"/>
      <c r="E4" s="12"/>
      <c r="F4" s="12"/>
      <c r="G4" s="13"/>
    </row>
    <row r="5" s="3" customFormat="1" ht="30" customHeight="1" spans="1:7">
      <c r="A5" s="9"/>
      <c r="B5" s="14"/>
      <c r="C5" s="15" t="s">
        <v>6</v>
      </c>
      <c r="D5" s="15" t="s">
        <v>7</v>
      </c>
      <c r="E5" s="15" t="s">
        <v>8</v>
      </c>
      <c r="F5" s="15" t="s">
        <v>49</v>
      </c>
      <c r="G5" s="15" t="s">
        <v>50</v>
      </c>
    </row>
    <row r="6" s="2" customFormat="1" ht="24" customHeight="1" spans="1:15">
      <c r="A6" s="16" t="s">
        <v>51</v>
      </c>
      <c r="B6" s="17">
        <v>48149234</v>
      </c>
      <c r="C6" s="17">
        <v>26767375</v>
      </c>
      <c r="D6" s="17">
        <v>24772330</v>
      </c>
      <c r="E6" s="17">
        <v>1995045</v>
      </c>
      <c r="F6" s="62">
        <v>8.05352181244154</v>
      </c>
      <c r="G6" s="18">
        <f t="shared" ref="G6:G32" si="0">IF(B6&lt;&gt;0,C6/B6*100,0)</f>
        <v>55.5925251064223</v>
      </c>
      <c r="L6" s="25"/>
      <c r="M6" s="25"/>
      <c r="N6" s="25"/>
      <c r="O6" s="25"/>
    </row>
    <row r="7" s="2" customFormat="1" ht="24" customHeight="1" spans="1:15">
      <c r="A7" s="19" t="s">
        <v>52</v>
      </c>
      <c r="B7" s="20">
        <v>2994242.283296</v>
      </c>
      <c r="C7" s="21">
        <v>1788498</v>
      </c>
      <c r="D7" s="21">
        <v>1563666</v>
      </c>
      <c r="E7" s="20">
        <v>224832</v>
      </c>
      <c r="F7" s="63">
        <v>14.3785181745974</v>
      </c>
      <c r="G7" s="22">
        <f t="shared" si="0"/>
        <v>59.7312385165858</v>
      </c>
      <c r="L7" s="25"/>
      <c r="M7" s="25"/>
      <c r="N7" s="25"/>
      <c r="O7" s="25"/>
    </row>
    <row r="8" s="2" customFormat="1" ht="24" customHeight="1" spans="1:15">
      <c r="A8" s="19" t="s">
        <v>53</v>
      </c>
      <c r="B8" s="20">
        <v>23</v>
      </c>
      <c r="C8" s="21">
        <v>0</v>
      </c>
      <c r="D8" s="21">
        <v>0</v>
      </c>
      <c r="E8" s="20">
        <v>0</v>
      </c>
      <c r="F8" s="63">
        <v>0</v>
      </c>
      <c r="G8" s="22"/>
      <c r="L8" s="25"/>
      <c r="M8" s="25"/>
      <c r="N8" s="25"/>
      <c r="O8" s="25"/>
    </row>
    <row r="9" s="2" customFormat="1" ht="24" customHeight="1" spans="1:15">
      <c r="A9" s="19" t="s">
        <v>54</v>
      </c>
      <c r="B9" s="20">
        <v>39684.51</v>
      </c>
      <c r="C9" s="21">
        <v>23750</v>
      </c>
      <c r="D9" s="21">
        <v>12521</v>
      </c>
      <c r="E9" s="20">
        <v>11229</v>
      </c>
      <c r="F9" s="63">
        <v>89.6813353566009</v>
      </c>
      <c r="G9" s="22">
        <f t="shared" si="0"/>
        <v>59.8470284753421</v>
      </c>
      <c r="L9" s="25"/>
      <c r="M9" s="25"/>
      <c r="N9" s="25"/>
      <c r="O9" s="25"/>
    </row>
    <row r="10" s="2" customFormat="1" ht="24" customHeight="1" spans="1:15">
      <c r="A10" s="19" t="s">
        <v>55</v>
      </c>
      <c r="B10" s="20">
        <v>2315088.0394</v>
      </c>
      <c r="C10" s="21">
        <v>1293921</v>
      </c>
      <c r="D10" s="21">
        <v>1088181</v>
      </c>
      <c r="E10" s="20">
        <v>205740</v>
      </c>
      <c r="F10" s="63">
        <v>18.9067811329181</v>
      </c>
      <c r="G10" s="22">
        <f t="shared" si="0"/>
        <v>55.8907902411929</v>
      </c>
      <c r="L10" s="25"/>
      <c r="M10" s="25"/>
      <c r="N10" s="25"/>
      <c r="O10" s="25"/>
    </row>
    <row r="11" s="2" customFormat="1" ht="24" customHeight="1" spans="1:15">
      <c r="A11" s="19" t="s">
        <v>56</v>
      </c>
      <c r="B11" s="20">
        <v>5590353.701</v>
      </c>
      <c r="C11" s="21">
        <v>2769660</v>
      </c>
      <c r="D11" s="21">
        <v>2598292</v>
      </c>
      <c r="E11" s="20">
        <v>171368</v>
      </c>
      <c r="F11" s="63">
        <v>6.59540959984482</v>
      </c>
      <c r="G11" s="22">
        <f t="shared" si="0"/>
        <v>49.5435557056893</v>
      </c>
      <c r="L11" s="25"/>
      <c r="M11" s="25"/>
      <c r="N11" s="25"/>
      <c r="O11" s="25"/>
    </row>
    <row r="12" s="2" customFormat="1" ht="24" customHeight="1" spans="1:15">
      <c r="A12" s="19" t="s">
        <v>57</v>
      </c>
      <c r="B12" s="20">
        <v>359793.628361</v>
      </c>
      <c r="C12" s="21">
        <v>122244</v>
      </c>
      <c r="D12" s="21">
        <v>101358</v>
      </c>
      <c r="E12" s="20">
        <v>20886</v>
      </c>
      <c r="F12" s="63">
        <v>20.6061682353638</v>
      </c>
      <c r="G12" s="22">
        <f t="shared" si="0"/>
        <v>33.9761436456974</v>
      </c>
      <c r="L12" s="25"/>
      <c r="M12" s="25"/>
      <c r="N12" s="25"/>
      <c r="O12" s="25"/>
    </row>
    <row r="13" s="2" customFormat="1" ht="24" customHeight="1" spans="1:15">
      <c r="A13" s="19" t="s">
        <v>58</v>
      </c>
      <c r="B13" s="20">
        <v>519711.4168</v>
      </c>
      <c r="C13" s="21">
        <v>234695</v>
      </c>
      <c r="D13" s="21">
        <v>204575</v>
      </c>
      <c r="E13" s="20">
        <v>30120</v>
      </c>
      <c r="F13" s="63">
        <v>14.7232066479286</v>
      </c>
      <c r="G13" s="22">
        <f t="shared" si="0"/>
        <v>45.1587154742682</v>
      </c>
      <c r="L13" s="25"/>
      <c r="M13" s="25"/>
      <c r="N13" s="25"/>
      <c r="O13" s="25"/>
    </row>
    <row r="14" s="2" customFormat="1" ht="24" customHeight="1" spans="1:15">
      <c r="A14" s="19" t="s">
        <v>59</v>
      </c>
      <c r="B14" s="20">
        <v>13058814.405536</v>
      </c>
      <c r="C14" s="21">
        <v>8854102</v>
      </c>
      <c r="D14" s="21">
        <v>8028761</v>
      </c>
      <c r="E14" s="20">
        <v>825341</v>
      </c>
      <c r="F14" s="63">
        <v>10.2798053149172</v>
      </c>
      <c r="G14" s="22">
        <f t="shared" si="0"/>
        <v>67.8017293533669</v>
      </c>
      <c r="L14" s="25"/>
      <c r="M14" s="25"/>
      <c r="N14" s="25"/>
      <c r="O14" s="25"/>
    </row>
    <row r="15" s="2" customFormat="1" ht="24" customHeight="1" spans="1:15">
      <c r="A15" s="19" t="s">
        <v>60</v>
      </c>
      <c r="B15" s="20">
        <v>3360990.314152</v>
      </c>
      <c r="C15" s="21">
        <v>1902763</v>
      </c>
      <c r="D15" s="21">
        <v>2049683</v>
      </c>
      <c r="E15" s="20">
        <v>-146920</v>
      </c>
      <c r="F15" s="63">
        <v>-7.16793767621627</v>
      </c>
      <c r="G15" s="22">
        <f t="shared" si="0"/>
        <v>56.613165232524</v>
      </c>
      <c r="L15" s="25"/>
      <c r="M15" s="25"/>
      <c r="N15" s="25"/>
      <c r="O15" s="25"/>
    </row>
    <row r="16" s="2" customFormat="1" ht="24" customHeight="1" spans="1:15">
      <c r="A16" s="19" t="s">
        <v>61</v>
      </c>
      <c r="B16" s="20">
        <v>1222320.45</v>
      </c>
      <c r="C16" s="21">
        <v>681269</v>
      </c>
      <c r="D16" s="21">
        <v>625727</v>
      </c>
      <c r="E16" s="20">
        <v>55542</v>
      </c>
      <c r="F16" s="63">
        <v>8.87639497736233</v>
      </c>
      <c r="G16" s="22">
        <f t="shared" si="0"/>
        <v>55.7357115312928</v>
      </c>
      <c r="L16" s="25"/>
      <c r="M16" s="25"/>
      <c r="N16" s="25"/>
      <c r="O16" s="25"/>
    </row>
    <row r="17" ht="24" customHeight="1" spans="1:16">
      <c r="A17" s="19" t="s">
        <v>62</v>
      </c>
      <c r="B17" s="20">
        <v>2566081.77</v>
      </c>
      <c r="C17" s="21">
        <v>1795400</v>
      </c>
      <c r="D17" s="21">
        <v>1800429</v>
      </c>
      <c r="E17" s="20">
        <v>-5029</v>
      </c>
      <c r="F17" s="63">
        <v>-0.279322317069987</v>
      </c>
      <c r="G17" s="22">
        <f t="shared" si="0"/>
        <v>69.9665934651802</v>
      </c>
      <c r="J17" s="2"/>
      <c r="K17" s="2"/>
      <c r="L17" s="25"/>
      <c r="M17" s="25"/>
      <c r="N17" s="25"/>
      <c r="O17" s="25"/>
      <c r="P17" s="2"/>
    </row>
    <row r="18" ht="24" customHeight="1" spans="1:16">
      <c r="A18" s="19" t="s">
        <v>63</v>
      </c>
      <c r="B18" s="20">
        <v>7266042.1074</v>
      </c>
      <c r="C18" s="21">
        <v>3395650</v>
      </c>
      <c r="D18" s="21">
        <v>2593570</v>
      </c>
      <c r="E18" s="20">
        <v>802080</v>
      </c>
      <c r="F18" s="63">
        <v>30.9257124349834</v>
      </c>
      <c r="G18" s="22">
        <f t="shared" si="0"/>
        <v>46.7331450851592</v>
      </c>
      <c r="L18" s="25"/>
      <c r="M18" s="25"/>
      <c r="N18" s="25"/>
      <c r="O18" s="25"/>
      <c r="P18" s="2"/>
    </row>
    <row r="19" ht="24" customHeight="1" spans="1:16">
      <c r="A19" s="19" t="s">
        <v>64</v>
      </c>
      <c r="B19" s="20">
        <v>1963632.71</v>
      </c>
      <c r="C19" s="21">
        <v>948203</v>
      </c>
      <c r="D19" s="21">
        <v>1029988</v>
      </c>
      <c r="E19" s="20">
        <v>-81785</v>
      </c>
      <c r="F19" s="63">
        <v>-7.94038377146142</v>
      </c>
      <c r="G19" s="22">
        <f t="shared" si="0"/>
        <v>48.288205588101</v>
      </c>
      <c r="L19" s="25"/>
      <c r="M19" s="25"/>
      <c r="N19" s="25"/>
      <c r="O19" s="25"/>
      <c r="P19" s="2"/>
    </row>
    <row r="20" ht="24" customHeight="1" spans="1:16">
      <c r="A20" s="19" t="s">
        <v>65</v>
      </c>
      <c r="B20" s="20">
        <v>661403.084708</v>
      </c>
      <c r="C20" s="21">
        <v>511531</v>
      </c>
      <c r="D20" s="21">
        <v>551840</v>
      </c>
      <c r="E20" s="20">
        <v>-40309</v>
      </c>
      <c r="F20" s="63">
        <v>-7.30447231081473</v>
      </c>
      <c r="G20" s="22">
        <f t="shared" si="0"/>
        <v>77.3402803565444</v>
      </c>
      <c r="L20" s="25"/>
      <c r="M20" s="25"/>
      <c r="N20" s="25"/>
      <c r="O20" s="25"/>
      <c r="P20" s="2"/>
    </row>
    <row r="21" ht="24" customHeight="1" spans="1:16">
      <c r="A21" s="19" t="s">
        <v>66</v>
      </c>
      <c r="B21" s="20">
        <v>168713.58</v>
      </c>
      <c r="C21" s="21">
        <v>134003</v>
      </c>
      <c r="D21" s="21">
        <v>61895</v>
      </c>
      <c r="E21" s="20">
        <v>72108</v>
      </c>
      <c r="F21" s="63">
        <v>116.500525082802</v>
      </c>
      <c r="G21" s="22">
        <f t="shared" si="0"/>
        <v>79.426327151614</v>
      </c>
      <c r="L21" s="25"/>
      <c r="M21" s="25"/>
      <c r="N21" s="25"/>
      <c r="O21" s="25"/>
      <c r="P21" s="2"/>
    </row>
    <row r="22" ht="24" customHeight="1" spans="1:16">
      <c r="A22" s="19" t="s">
        <v>67</v>
      </c>
      <c r="B22" s="20">
        <v>69212</v>
      </c>
      <c r="C22" s="21">
        <v>6799</v>
      </c>
      <c r="D22" s="21">
        <v>16470</v>
      </c>
      <c r="E22" s="20">
        <v>-9671</v>
      </c>
      <c r="F22" s="63">
        <v>-58.7188828172435</v>
      </c>
      <c r="G22" s="22">
        <f t="shared" si="0"/>
        <v>9.82344102178813</v>
      </c>
      <c r="L22" s="25"/>
      <c r="M22" s="25"/>
      <c r="N22" s="25"/>
      <c r="O22" s="25"/>
      <c r="P22" s="2"/>
    </row>
    <row r="23" ht="24" customHeight="1" spans="1:16">
      <c r="A23" s="19" t="s">
        <v>68</v>
      </c>
      <c r="B23" s="20">
        <v>32000</v>
      </c>
      <c r="C23" s="21">
        <v>32037</v>
      </c>
      <c r="D23" s="21">
        <v>37</v>
      </c>
      <c r="E23" s="20">
        <v>32000</v>
      </c>
      <c r="F23" s="63">
        <v>86486.4864864865</v>
      </c>
      <c r="G23" s="22">
        <f t="shared" si="0"/>
        <v>100.115625</v>
      </c>
      <c r="L23" s="25"/>
      <c r="M23" s="25"/>
      <c r="N23" s="25"/>
      <c r="O23" s="25"/>
      <c r="P23" s="2"/>
    </row>
    <row r="24" ht="24" customHeight="1" spans="1:16">
      <c r="A24" s="19" t="s">
        <v>69</v>
      </c>
      <c r="B24" s="20">
        <v>200866.67</v>
      </c>
      <c r="C24" s="21">
        <v>158643</v>
      </c>
      <c r="D24" s="21">
        <v>213866</v>
      </c>
      <c r="E24" s="20">
        <v>-55223</v>
      </c>
      <c r="F24" s="63">
        <v>-25.8213086699148</v>
      </c>
      <c r="G24" s="22">
        <f t="shared" ref="G24" si="1">IF(B24&lt;&gt;0,C24/B24*100,0)</f>
        <v>78.9792552442872</v>
      </c>
      <c r="L24" s="25"/>
      <c r="M24" s="25"/>
      <c r="N24" s="25"/>
      <c r="O24" s="25"/>
      <c r="P24" s="2"/>
    </row>
    <row r="25" ht="24" customHeight="1" spans="1:16">
      <c r="A25" s="19" t="s">
        <v>70</v>
      </c>
      <c r="B25" s="20">
        <v>1390427.270635</v>
      </c>
      <c r="C25" s="21">
        <v>782473</v>
      </c>
      <c r="D25" s="21">
        <v>847953</v>
      </c>
      <c r="E25" s="20">
        <v>-65480</v>
      </c>
      <c r="F25" s="63">
        <v>-7.72212610840459</v>
      </c>
      <c r="G25" s="22">
        <f t="shared" si="0"/>
        <v>56.2757230475384</v>
      </c>
      <c r="L25" s="25"/>
      <c r="M25" s="25"/>
      <c r="N25" s="25"/>
      <c r="O25" s="25"/>
      <c r="P25" s="2"/>
    </row>
    <row r="26" ht="24" customHeight="1" spans="1:16">
      <c r="A26" s="19" t="s">
        <v>71</v>
      </c>
      <c r="B26" s="20">
        <v>557046.39</v>
      </c>
      <c r="C26" s="21">
        <v>280834</v>
      </c>
      <c r="D26" s="21">
        <v>294689</v>
      </c>
      <c r="E26" s="20">
        <v>-13855</v>
      </c>
      <c r="F26" s="63">
        <v>-4.70156673645776</v>
      </c>
      <c r="G26" s="22">
        <f t="shared" si="0"/>
        <v>50.4148316983079</v>
      </c>
      <c r="L26" s="25"/>
      <c r="M26" s="25"/>
      <c r="N26" s="25"/>
      <c r="O26" s="25"/>
      <c r="P26" s="2"/>
    </row>
    <row r="27" ht="24" customHeight="1" spans="1:16">
      <c r="A27" s="19" t="s">
        <v>72</v>
      </c>
      <c r="B27" s="20">
        <v>286221.04</v>
      </c>
      <c r="C27" s="21">
        <v>175693</v>
      </c>
      <c r="D27" s="21">
        <v>132753</v>
      </c>
      <c r="E27" s="20">
        <v>42940</v>
      </c>
      <c r="F27" s="63">
        <v>32.3457850293402</v>
      </c>
      <c r="G27" s="22">
        <f t="shared" ref="G27" si="2">IF(B27&lt;&gt;0,C27/B27*100,0)</f>
        <v>61.3836774543199</v>
      </c>
      <c r="L27" s="25"/>
      <c r="M27" s="25"/>
      <c r="N27" s="25"/>
      <c r="O27" s="25"/>
      <c r="P27" s="2"/>
    </row>
    <row r="28" ht="24" customHeight="1" spans="1:16">
      <c r="A28" s="19" t="s">
        <v>73</v>
      </c>
      <c r="B28" s="20">
        <v>2406413.628712</v>
      </c>
      <c r="C28" s="21">
        <v>18676</v>
      </c>
      <c r="D28" s="21">
        <v>33188</v>
      </c>
      <c r="E28" s="20">
        <v>-14512</v>
      </c>
      <c r="F28" s="63">
        <v>-43.7266481860914</v>
      </c>
      <c r="G28" s="22">
        <f t="shared" si="0"/>
        <v>0.776092679046041</v>
      </c>
      <c r="L28" s="25"/>
      <c r="M28" s="25"/>
      <c r="N28" s="25"/>
      <c r="O28" s="25"/>
      <c r="P28" s="2"/>
    </row>
    <row r="29" ht="24" customHeight="1" spans="1:16">
      <c r="A29" s="19" t="s">
        <v>74</v>
      </c>
      <c r="B29" s="20">
        <v>1117019</v>
      </c>
      <c r="C29" s="21">
        <v>856006</v>
      </c>
      <c r="D29" s="21">
        <v>921016</v>
      </c>
      <c r="E29" s="20">
        <v>-65010</v>
      </c>
      <c r="F29" s="63">
        <v>-7.05850929842695</v>
      </c>
      <c r="G29" s="22">
        <f t="shared" si="0"/>
        <v>76.6330742807419</v>
      </c>
      <c r="L29" s="25"/>
      <c r="M29" s="25"/>
      <c r="N29" s="25"/>
      <c r="O29" s="25"/>
      <c r="P29" s="2"/>
    </row>
    <row r="30" ht="24" customHeight="1" spans="1:16">
      <c r="A30" s="19" t="s">
        <v>75</v>
      </c>
      <c r="B30" s="20">
        <v>3133</v>
      </c>
      <c r="C30" s="21">
        <v>525</v>
      </c>
      <c r="D30" s="21">
        <v>1872</v>
      </c>
      <c r="E30" s="20">
        <v>-1347</v>
      </c>
      <c r="F30" s="63">
        <v>-71.9551282051282</v>
      </c>
      <c r="G30" s="22">
        <f t="shared" si="0"/>
        <v>16.7571018193425</v>
      </c>
      <c r="L30" s="25"/>
      <c r="M30" s="25"/>
      <c r="N30" s="25"/>
      <c r="O30" s="25"/>
      <c r="P30" s="2"/>
    </row>
    <row r="31" ht="24" customHeight="1" spans="1:16">
      <c r="A31" s="16" t="s">
        <v>76</v>
      </c>
      <c r="B31" s="23">
        <v>4317324.922844</v>
      </c>
      <c r="C31" s="23">
        <v>2235625</v>
      </c>
      <c r="D31" s="23">
        <v>1911104</v>
      </c>
      <c r="E31" s="23">
        <v>324521</v>
      </c>
      <c r="F31" s="62">
        <v>16.9808131844212</v>
      </c>
      <c r="G31" s="18">
        <f t="shared" si="0"/>
        <v>51.7826441130426</v>
      </c>
      <c r="L31" s="25"/>
      <c r="M31" s="25"/>
      <c r="N31" s="25"/>
      <c r="O31" s="25"/>
      <c r="P31" s="2"/>
    </row>
    <row r="32" ht="24" customHeight="1" spans="1:16">
      <c r="A32" s="24" t="s">
        <v>77</v>
      </c>
      <c r="B32" s="23">
        <v>111290.46</v>
      </c>
      <c r="C32" s="23">
        <v>78400</v>
      </c>
      <c r="D32" s="23">
        <v>25062</v>
      </c>
      <c r="E32" s="23">
        <v>53338</v>
      </c>
      <c r="F32" s="62">
        <v>212.824195993935</v>
      </c>
      <c r="G32" s="18">
        <f t="shared" si="0"/>
        <v>70.4462898257407</v>
      </c>
      <c r="L32" s="25"/>
      <c r="M32" s="25"/>
      <c r="N32" s="25"/>
      <c r="O32" s="25"/>
      <c r="P32" s="2"/>
    </row>
    <row r="33" ht="24" customHeight="1" spans="1:16">
      <c r="A33" s="24" t="s">
        <v>78</v>
      </c>
      <c r="B33" s="23">
        <v>33427062</v>
      </c>
      <c r="C33" s="23">
        <v>14090505</v>
      </c>
      <c r="D33" s="23">
        <v>14354154</v>
      </c>
      <c r="E33" s="23">
        <v>-263649</v>
      </c>
      <c r="F33" s="62">
        <v>-1.8367435656605</v>
      </c>
      <c r="G33" s="18">
        <v>42.1529867028098</v>
      </c>
      <c r="L33" s="25"/>
      <c r="M33" s="25"/>
      <c r="N33" s="25"/>
      <c r="O33" s="25"/>
      <c r="P33" s="2"/>
    </row>
    <row r="34" customHeight="1" spans="6:6">
      <c r="F34" s="64"/>
    </row>
    <row r="35" customHeight="1" spans="1:6">
      <c r="A35" s="65" t="s">
        <v>79</v>
      </c>
      <c r="B35" s="66"/>
      <c r="C35" s="67">
        <f>SUM(C7,C10,C11,C12,C14,C15,C16,C17)</f>
        <v>19207857</v>
      </c>
      <c r="D35" s="67">
        <v>16332655</v>
      </c>
      <c r="E35" s="20">
        <f>C35-D35</f>
        <v>2875202</v>
      </c>
      <c r="F35" s="68">
        <f>IF(D35&lt;&gt;0,E35/D35*100," ")</f>
        <v>17.6040086562779</v>
      </c>
    </row>
    <row r="36" customHeight="1" spans="1:6">
      <c r="A36" s="65" t="s">
        <v>80</v>
      </c>
      <c r="B36" s="66"/>
      <c r="C36" s="67">
        <v>23251438</v>
      </c>
      <c r="D36" s="67">
        <f>SUM(D11:D19,D21,D24:D27,D29)</f>
        <v>21504555</v>
      </c>
      <c r="E36" s="20">
        <f>C36-D36</f>
        <v>1746883</v>
      </c>
      <c r="F36" s="68">
        <f>IF(D36&lt;&gt;0,E36/D36*100," ")</f>
        <v>8.12331619975396</v>
      </c>
    </row>
    <row r="37" customHeight="1" spans="1:4">
      <c r="A37" s="65" t="s">
        <v>81</v>
      </c>
      <c r="B37" s="69"/>
      <c r="C37" s="70">
        <f>C36/C6*100</f>
        <v>86.8648419951527</v>
      </c>
      <c r="D37" s="70">
        <f>D36/D6*100</f>
        <v>86.808770107616</v>
      </c>
    </row>
    <row r="40" customHeight="1" spans="3:3">
      <c r="C40" s="71"/>
    </row>
    <row r="41" customHeight="1" spans="3:6">
      <c r="C41" s="60">
        <f>C6+C31+C32</f>
        <v>29081400</v>
      </c>
      <c r="D41" s="60">
        <f>D6+D31+D32</f>
        <v>26708496</v>
      </c>
      <c r="E41" s="60">
        <f>E6+E31+E32</f>
        <v>2372904</v>
      </c>
      <c r="F41" s="72">
        <f>IF(D41&lt;&gt;0,E41/D41*100,0)</f>
        <v>8.88445384569764</v>
      </c>
    </row>
  </sheetData>
  <mergeCells count="4">
    <mergeCell ref="A2:G2"/>
    <mergeCell ref="C4:G4"/>
    <mergeCell ref="A4:A5"/>
    <mergeCell ref="B4:B5"/>
  </mergeCells>
  <printOptions horizontalCentered="1"/>
  <pageMargins left="0.236220472440945" right="0.275590551181102" top="0.78740157480315" bottom="0.196850393700787" header="0.15748031496063" footer="0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P42"/>
  <sheetViews>
    <sheetView showZeros="0" tabSelected="1" view="pageBreakPreview" zoomScale="130" zoomScaleNormal="100" workbookViewId="0">
      <pane xSplit="1" ySplit="8" topLeftCell="B9" activePane="bottomRight" state="frozen"/>
      <selection/>
      <selection pane="topRight"/>
      <selection pane="bottomLeft"/>
      <selection pane="bottomRight" activeCell="J38" sqref="J38"/>
    </sheetView>
  </sheetViews>
  <sheetFormatPr defaultColWidth="9" defaultRowHeight="20.1" customHeight="1"/>
  <cols>
    <col min="1" max="1" width="30.625" style="30" customWidth="1"/>
    <col min="2" max="3" width="9.625" style="30" customWidth="1"/>
    <col min="4" max="5" width="9.625" style="31" customWidth="1"/>
    <col min="6" max="7" width="9.625" style="30" customWidth="1"/>
    <col min="8" max="8" width="9" style="30"/>
    <col min="9" max="9" width="9" style="32"/>
    <col min="10" max="16384" width="9" style="30"/>
  </cols>
  <sheetData>
    <row r="1" s="26" customFormat="1" ht="17.25" customHeight="1" spans="1:9">
      <c r="A1" s="26" t="s">
        <v>82</v>
      </c>
      <c r="D1" s="33"/>
      <c r="E1" s="33"/>
      <c r="I1" s="54"/>
    </row>
    <row r="2" s="26" customFormat="1" ht="25.5" spans="1:9">
      <c r="A2" s="34" t="s">
        <v>83</v>
      </c>
      <c r="B2" s="34"/>
      <c r="C2" s="34"/>
      <c r="D2" s="34"/>
      <c r="E2" s="34"/>
      <c r="F2" s="34"/>
      <c r="G2" s="34"/>
      <c r="I2" s="54"/>
    </row>
    <row r="3" s="26" customFormat="1" ht="14.25" customHeight="1" spans="4:9">
      <c r="D3" s="33"/>
      <c r="E3" s="33"/>
      <c r="F3" s="35"/>
      <c r="G3" s="35" t="s">
        <v>2</v>
      </c>
      <c r="I3" s="54"/>
    </row>
    <row r="4" s="27" customFormat="1" ht="30" customHeight="1" spans="1:9">
      <c r="A4" s="15" t="s">
        <v>3</v>
      </c>
      <c r="B4" s="15" t="s">
        <v>4</v>
      </c>
      <c r="C4" s="11" t="s">
        <v>5</v>
      </c>
      <c r="D4" s="12"/>
      <c r="E4" s="12"/>
      <c r="F4" s="12"/>
      <c r="G4" s="13"/>
      <c r="I4" s="55"/>
    </row>
    <row r="5" s="27" customFormat="1" ht="30" customHeight="1" spans="1:9">
      <c r="A5" s="15"/>
      <c r="B5" s="15"/>
      <c r="C5" s="15" t="s">
        <v>6</v>
      </c>
      <c r="D5" s="36" t="s">
        <v>7</v>
      </c>
      <c r="E5" s="36" t="s">
        <v>8</v>
      </c>
      <c r="F5" s="37" t="s">
        <v>9</v>
      </c>
      <c r="G5" s="37" t="s">
        <v>10</v>
      </c>
      <c r="I5" s="55"/>
    </row>
    <row r="6" s="28" customFormat="1" ht="18" customHeight="1" spans="1:15">
      <c r="A6" s="24" t="s">
        <v>11</v>
      </c>
      <c r="B6" s="38">
        <v>3049000.000609</v>
      </c>
      <c r="C6" s="38">
        <v>1531577</v>
      </c>
      <c r="D6" s="39">
        <v>1394207</v>
      </c>
      <c r="E6" s="39">
        <v>137370</v>
      </c>
      <c r="F6" s="40">
        <v>26</v>
      </c>
      <c r="G6" s="41">
        <v>60.5</v>
      </c>
      <c r="H6" s="28">
        <v>311956</v>
      </c>
      <c r="I6" s="56">
        <f>(C6+H6)/B6*100</f>
        <v>60.4635290138333</v>
      </c>
      <c r="L6" s="57"/>
      <c r="M6" s="57"/>
      <c r="N6" s="57"/>
      <c r="O6" s="57"/>
    </row>
    <row r="7" s="28" customFormat="1" ht="18" customHeight="1" spans="1:15">
      <c r="A7" s="24" t="s">
        <v>12</v>
      </c>
      <c r="B7" s="38">
        <v>2155000</v>
      </c>
      <c r="C7" s="38">
        <v>1000021</v>
      </c>
      <c r="D7" s="39">
        <v>913380</v>
      </c>
      <c r="E7" s="39">
        <v>86641</v>
      </c>
      <c r="F7" s="40">
        <v>33.6</v>
      </c>
      <c r="G7" s="41">
        <v>60.9</v>
      </c>
      <c r="H7" s="28">
        <v>311956</v>
      </c>
      <c r="I7" s="56">
        <f>(C7+H7)/B7*100</f>
        <v>60.8806032482599</v>
      </c>
      <c r="L7" s="57"/>
      <c r="M7" s="57"/>
      <c r="N7" s="57"/>
      <c r="O7" s="57"/>
    </row>
    <row r="8" ht="18" customHeight="1" spans="1:16">
      <c r="A8" s="42" t="s">
        <v>13</v>
      </c>
      <c r="B8" s="43">
        <v>1182400</v>
      </c>
      <c r="C8" s="44">
        <v>442799</v>
      </c>
      <c r="D8" s="45">
        <v>490003</v>
      </c>
      <c r="E8" s="46">
        <v>-47204</v>
      </c>
      <c r="F8" s="47">
        <v>35.1</v>
      </c>
      <c r="G8" s="48">
        <v>63.8</v>
      </c>
      <c r="L8" s="57"/>
      <c r="M8" s="57"/>
      <c r="N8" s="57"/>
      <c r="O8" s="57"/>
      <c r="P8" s="28"/>
    </row>
    <row r="9" ht="18" customHeight="1" spans="1:16">
      <c r="A9" s="42" t="s">
        <v>14</v>
      </c>
      <c r="B9" s="43">
        <v>252000</v>
      </c>
      <c r="C9" s="44">
        <v>143043</v>
      </c>
      <c r="D9" s="49">
        <v>141445</v>
      </c>
      <c r="E9" s="46">
        <v>1598</v>
      </c>
      <c r="F9" s="47">
        <v>1.12976775425078</v>
      </c>
      <c r="G9" s="48">
        <f t="shared" ref="G9:G29" si="0">IF(B9&lt;&gt;0,C9/B9*100,0)</f>
        <v>56.7630952380952</v>
      </c>
      <c r="L9" s="57"/>
      <c r="M9" s="57"/>
      <c r="N9" s="57"/>
      <c r="O9" s="57"/>
      <c r="P9" s="28"/>
    </row>
    <row r="10" ht="18" customHeight="1" spans="1:16">
      <c r="A10" s="42" t="s">
        <v>15</v>
      </c>
      <c r="B10" s="43"/>
      <c r="C10" s="44">
        <v>0</v>
      </c>
      <c r="D10" s="49">
        <v>0</v>
      </c>
      <c r="E10" s="46">
        <v>0</v>
      </c>
      <c r="F10" s="47" t="s">
        <v>27</v>
      </c>
      <c r="G10" s="48">
        <f t="shared" si="0"/>
        <v>0</v>
      </c>
      <c r="L10" s="57"/>
      <c r="M10" s="57"/>
      <c r="N10" s="57"/>
      <c r="O10" s="57"/>
      <c r="P10" s="28"/>
    </row>
    <row r="11" ht="18" customHeight="1" spans="1:16">
      <c r="A11" s="42" t="s">
        <v>16</v>
      </c>
      <c r="B11" s="43">
        <v>43800</v>
      </c>
      <c r="C11" s="44">
        <v>21202</v>
      </c>
      <c r="D11" s="49">
        <v>20715</v>
      </c>
      <c r="E11" s="46">
        <v>487</v>
      </c>
      <c r="F11" s="47">
        <v>2.35095341539946</v>
      </c>
      <c r="G11" s="48">
        <f t="shared" si="0"/>
        <v>48.4063926940639</v>
      </c>
      <c r="L11" s="57"/>
      <c r="M11" s="57"/>
      <c r="N11" s="57"/>
      <c r="O11" s="57"/>
      <c r="P11" s="28"/>
    </row>
    <row r="12" ht="18" customHeight="1" spans="1:16">
      <c r="A12" s="42" t="s">
        <v>17</v>
      </c>
      <c r="B12" s="43">
        <v>520000</v>
      </c>
      <c r="C12" s="44">
        <v>333659</v>
      </c>
      <c r="D12" s="49">
        <v>183003</v>
      </c>
      <c r="E12" s="46">
        <v>150656</v>
      </c>
      <c r="F12" s="47">
        <v>82.3243334808719</v>
      </c>
      <c r="G12" s="48">
        <f t="shared" si="0"/>
        <v>64.1651923076923</v>
      </c>
      <c r="L12" s="57"/>
      <c r="M12" s="57"/>
      <c r="N12" s="57"/>
      <c r="O12" s="57"/>
      <c r="P12" s="28"/>
    </row>
    <row r="13" ht="18" customHeight="1" spans="1:16">
      <c r="A13" s="42" t="s">
        <v>18</v>
      </c>
      <c r="B13" s="43"/>
      <c r="C13" s="44">
        <v>0</v>
      </c>
      <c r="D13" s="49">
        <v>0</v>
      </c>
      <c r="E13" s="46">
        <v>0</v>
      </c>
      <c r="F13" s="47" t="s">
        <v>27</v>
      </c>
      <c r="G13" s="48">
        <f t="shared" si="0"/>
        <v>0</v>
      </c>
      <c r="L13" s="57"/>
      <c r="M13" s="57"/>
      <c r="N13" s="57"/>
      <c r="O13" s="57"/>
      <c r="P13" s="28"/>
    </row>
    <row r="14" ht="18" customHeight="1" spans="1:16">
      <c r="A14" s="42" t="s">
        <v>19</v>
      </c>
      <c r="B14" s="43">
        <v>24300</v>
      </c>
      <c r="C14" s="44">
        <v>10992</v>
      </c>
      <c r="D14" s="49">
        <v>11260</v>
      </c>
      <c r="E14" s="46">
        <v>-268</v>
      </c>
      <c r="F14" s="47">
        <v>-2.38010657193605</v>
      </c>
      <c r="G14" s="48">
        <f t="shared" si="0"/>
        <v>45.2345679012346</v>
      </c>
      <c r="L14" s="57"/>
      <c r="M14" s="57"/>
      <c r="N14" s="57"/>
      <c r="O14" s="57"/>
      <c r="P14" s="28"/>
    </row>
    <row r="15" ht="18" customHeight="1" spans="1:16">
      <c r="A15" s="42" t="s">
        <v>20</v>
      </c>
      <c r="B15" s="43">
        <v>8100</v>
      </c>
      <c r="C15" s="44">
        <v>4226</v>
      </c>
      <c r="D15" s="49">
        <v>3775</v>
      </c>
      <c r="E15" s="46">
        <v>451</v>
      </c>
      <c r="F15" s="47">
        <v>11.9470198675497</v>
      </c>
      <c r="G15" s="48">
        <f t="shared" si="0"/>
        <v>52.1728395061728</v>
      </c>
      <c r="L15" s="57"/>
      <c r="M15" s="57"/>
      <c r="N15" s="57"/>
      <c r="O15" s="57"/>
      <c r="P15" s="28"/>
    </row>
    <row r="16" ht="18" customHeight="1" spans="1:16">
      <c r="A16" s="42" t="s">
        <v>21</v>
      </c>
      <c r="B16" s="43">
        <v>40400</v>
      </c>
      <c r="C16" s="44">
        <v>19234</v>
      </c>
      <c r="D16" s="49">
        <v>18841</v>
      </c>
      <c r="E16" s="46">
        <v>393</v>
      </c>
      <c r="F16" s="47">
        <v>2.0858765458309</v>
      </c>
      <c r="G16" s="48">
        <f t="shared" si="0"/>
        <v>47.6089108910891</v>
      </c>
      <c r="L16" s="57"/>
      <c r="M16" s="57"/>
      <c r="N16" s="57"/>
      <c r="O16" s="57"/>
      <c r="P16" s="28"/>
    </row>
    <row r="17" ht="18" customHeight="1" spans="1:16">
      <c r="A17" s="42" t="s">
        <v>22</v>
      </c>
      <c r="B17" s="43">
        <v>28600</v>
      </c>
      <c r="C17" s="44">
        <v>5013</v>
      </c>
      <c r="D17" s="49">
        <v>16016</v>
      </c>
      <c r="E17" s="46">
        <v>-11003</v>
      </c>
      <c r="F17" s="47">
        <v>-68.70004995005</v>
      </c>
      <c r="G17" s="48">
        <f t="shared" si="0"/>
        <v>17.527972027972</v>
      </c>
      <c r="L17" s="57"/>
      <c r="M17" s="57"/>
      <c r="N17" s="57"/>
      <c r="O17" s="57"/>
      <c r="P17" s="28"/>
    </row>
    <row r="18" ht="18" customHeight="1" spans="1:16">
      <c r="A18" s="42" t="s">
        <v>23</v>
      </c>
      <c r="B18" s="43">
        <v>14000</v>
      </c>
      <c r="C18" s="44">
        <v>6619</v>
      </c>
      <c r="D18" s="49">
        <v>6467</v>
      </c>
      <c r="E18" s="46">
        <v>152</v>
      </c>
      <c r="F18" s="47">
        <v>2.35039430957167</v>
      </c>
      <c r="G18" s="48">
        <f t="shared" si="0"/>
        <v>47.2785714285714</v>
      </c>
      <c r="L18" s="57"/>
      <c r="M18" s="57"/>
      <c r="N18" s="57"/>
      <c r="O18" s="57"/>
      <c r="P18" s="28"/>
    </row>
    <row r="19" ht="18" customHeight="1" spans="1:16">
      <c r="A19" s="42" t="s">
        <v>24</v>
      </c>
      <c r="B19" s="43"/>
      <c r="C19" s="44">
        <v>0</v>
      </c>
      <c r="D19" s="49">
        <v>0</v>
      </c>
      <c r="E19" s="46">
        <v>0</v>
      </c>
      <c r="F19" s="47" t="s">
        <v>27</v>
      </c>
      <c r="G19" s="48">
        <f t="shared" si="0"/>
        <v>0</v>
      </c>
      <c r="L19" s="57"/>
      <c r="M19" s="57"/>
      <c r="N19" s="57"/>
      <c r="O19" s="57"/>
      <c r="P19" s="28"/>
    </row>
    <row r="20" ht="18" customHeight="1" spans="1:16">
      <c r="A20" s="42" t="s">
        <v>25</v>
      </c>
      <c r="B20" s="43">
        <v>33300</v>
      </c>
      <c r="C20" s="44">
        <v>9878</v>
      </c>
      <c r="D20" s="49">
        <v>16266</v>
      </c>
      <c r="E20" s="46">
        <v>-6388</v>
      </c>
      <c r="F20" s="47">
        <v>-39.2721013156277</v>
      </c>
      <c r="G20" s="48">
        <f t="shared" si="0"/>
        <v>29.6636636636637</v>
      </c>
      <c r="L20" s="57"/>
      <c r="M20" s="57"/>
      <c r="N20" s="57"/>
      <c r="O20" s="57"/>
      <c r="P20" s="28"/>
    </row>
    <row r="21" ht="18" customHeight="1" spans="1:16">
      <c r="A21" s="42" t="s">
        <v>26</v>
      </c>
      <c r="B21" s="43"/>
      <c r="C21" s="44">
        <v>0</v>
      </c>
      <c r="D21" s="49">
        <v>0</v>
      </c>
      <c r="E21" s="46">
        <v>0</v>
      </c>
      <c r="F21" s="47" t="s">
        <v>27</v>
      </c>
      <c r="G21" s="48">
        <f t="shared" si="0"/>
        <v>0</v>
      </c>
      <c r="L21" s="57"/>
      <c r="M21" s="57"/>
      <c r="N21" s="57"/>
      <c r="O21" s="57"/>
      <c r="P21" s="28"/>
    </row>
    <row r="22" ht="18" customHeight="1" spans="1:16">
      <c r="A22" s="42" t="s">
        <v>28</v>
      </c>
      <c r="B22" s="43">
        <v>4100</v>
      </c>
      <c r="C22" s="44">
        <v>2149</v>
      </c>
      <c r="D22" s="49">
        <v>2591</v>
      </c>
      <c r="E22" s="46">
        <v>-442</v>
      </c>
      <c r="F22" s="47">
        <v>-17.0590505596295</v>
      </c>
      <c r="G22" s="48"/>
      <c r="L22" s="57"/>
      <c r="M22" s="57"/>
      <c r="N22" s="57"/>
      <c r="O22" s="57"/>
      <c r="P22" s="28"/>
    </row>
    <row r="23" ht="18" customHeight="1" spans="1:16">
      <c r="A23" s="42" t="s">
        <v>29</v>
      </c>
      <c r="B23" s="43">
        <v>4000</v>
      </c>
      <c r="C23" s="44">
        <v>1207</v>
      </c>
      <c r="D23" s="49">
        <v>2998</v>
      </c>
      <c r="E23" s="46">
        <v>-1791</v>
      </c>
      <c r="F23" s="47">
        <v>-59.739826551034</v>
      </c>
      <c r="G23" s="48">
        <f t="shared" si="0"/>
        <v>30.175</v>
      </c>
      <c r="L23" s="57"/>
      <c r="M23" s="57"/>
      <c r="N23" s="57"/>
      <c r="O23" s="57"/>
      <c r="P23" s="28"/>
    </row>
    <row r="24" ht="18" customHeight="1" spans="1:16">
      <c r="A24" s="24" t="s">
        <v>30</v>
      </c>
      <c r="B24" s="38">
        <v>894000.000609</v>
      </c>
      <c r="C24" s="39">
        <v>531556</v>
      </c>
      <c r="D24" s="39">
        <v>480827</v>
      </c>
      <c r="E24" s="39">
        <v>50729</v>
      </c>
      <c r="F24" s="40">
        <v>10.5503642682295</v>
      </c>
      <c r="G24" s="41">
        <f t="shared" si="0"/>
        <v>59.458165507595</v>
      </c>
      <c r="L24" s="57"/>
      <c r="M24" s="57"/>
      <c r="N24" s="57"/>
      <c r="O24" s="57"/>
      <c r="P24" s="28"/>
    </row>
    <row r="25" ht="18" customHeight="1" spans="1:16">
      <c r="A25" s="42" t="s">
        <v>31</v>
      </c>
      <c r="B25" s="43">
        <v>305600</v>
      </c>
      <c r="C25" s="44">
        <v>152858</v>
      </c>
      <c r="D25" s="49">
        <v>130367</v>
      </c>
      <c r="E25" s="46">
        <v>22491</v>
      </c>
      <c r="F25" s="47">
        <v>17.2520653232797</v>
      </c>
      <c r="G25" s="48">
        <f t="shared" si="0"/>
        <v>50.0189790575916</v>
      </c>
      <c r="L25" s="57"/>
      <c r="M25" s="57"/>
      <c r="N25" s="57"/>
      <c r="O25" s="57"/>
      <c r="P25" s="28"/>
    </row>
    <row r="26" s="29" customFormat="1" ht="18" customHeight="1" spans="1:16">
      <c r="A26" s="42" t="s">
        <v>32</v>
      </c>
      <c r="B26" s="43">
        <v>145099.9977</v>
      </c>
      <c r="C26" s="44">
        <v>74994</v>
      </c>
      <c r="D26" s="49">
        <v>77355</v>
      </c>
      <c r="E26" s="46">
        <v>-2361</v>
      </c>
      <c r="F26" s="47">
        <v>-3.05216210975374</v>
      </c>
      <c r="G26" s="48">
        <f t="shared" si="0"/>
        <v>51.6843564360718</v>
      </c>
      <c r="I26" s="58"/>
      <c r="L26" s="57"/>
      <c r="M26" s="57"/>
      <c r="N26" s="57"/>
      <c r="O26" s="57"/>
      <c r="P26" s="28"/>
    </row>
    <row r="27" ht="18" customHeight="1" spans="1:16">
      <c r="A27" s="42" t="s">
        <v>33</v>
      </c>
      <c r="B27" s="43">
        <v>110885.0024</v>
      </c>
      <c r="C27" s="44">
        <v>86677</v>
      </c>
      <c r="D27" s="49">
        <v>69742</v>
      </c>
      <c r="E27" s="46">
        <v>16935</v>
      </c>
      <c r="F27" s="47">
        <v>24.2823549654441</v>
      </c>
      <c r="G27" s="48">
        <f t="shared" si="0"/>
        <v>78.1683709464392</v>
      </c>
      <c r="L27" s="57"/>
      <c r="M27" s="57"/>
      <c r="N27" s="57"/>
      <c r="O27" s="57"/>
      <c r="P27" s="28"/>
    </row>
    <row r="28" ht="18" customHeight="1" spans="1:16">
      <c r="A28" s="42" t="s">
        <v>34</v>
      </c>
      <c r="B28" s="43">
        <v>67080</v>
      </c>
      <c r="C28" s="44">
        <v>64908</v>
      </c>
      <c r="D28" s="49">
        <v>11985</v>
      </c>
      <c r="E28" s="46">
        <v>52923</v>
      </c>
      <c r="F28" s="47" t="s">
        <v>27</v>
      </c>
      <c r="G28" s="48">
        <f t="shared" si="0"/>
        <v>96.7620751341682</v>
      </c>
      <c r="L28" s="57"/>
      <c r="M28" s="57"/>
      <c r="N28" s="57"/>
      <c r="O28" s="57"/>
      <c r="P28" s="28"/>
    </row>
    <row r="29" ht="18" customHeight="1" spans="1:16">
      <c r="A29" s="42" t="s">
        <v>35</v>
      </c>
      <c r="B29" s="43">
        <v>239960.000509</v>
      </c>
      <c r="C29" s="44">
        <v>118180</v>
      </c>
      <c r="D29" s="49">
        <v>173022</v>
      </c>
      <c r="E29" s="46">
        <v>-54842</v>
      </c>
      <c r="F29" s="47">
        <v>-31.696547259886</v>
      </c>
      <c r="G29" s="48">
        <f t="shared" si="0"/>
        <v>49.249874874695</v>
      </c>
      <c r="L29" s="57"/>
      <c r="M29" s="57"/>
      <c r="N29" s="57"/>
      <c r="O29" s="57"/>
      <c r="P29" s="28"/>
    </row>
    <row r="30" ht="18" customHeight="1" spans="1:16">
      <c r="A30" s="42" t="s">
        <v>36</v>
      </c>
      <c r="B30" s="43"/>
      <c r="C30" s="44">
        <v>0</v>
      </c>
      <c r="D30" s="49">
        <v>6</v>
      </c>
      <c r="E30" s="46">
        <v>-6</v>
      </c>
      <c r="F30" s="47"/>
      <c r="G30" s="48">
        <f t="shared" ref="G30:G33" si="1">IF(B30&lt;&gt;0,C30/B30*100,0)</f>
        <v>0</v>
      </c>
      <c r="L30" s="57"/>
      <c r="M30" s="57"/>
      <c r="N30" s="57"/>
      <c r="O30" s="57"/>
      <c r="P30" s="28"/>
    </row>
    <row r="31" ht="18" customHeight="1" spans="1:16">
      <c r="A31" s="42" t="s">
        <v>37</v>
      </c>
      <c r="B31" s="43">
        <v>24270</v>
      </c>
      <c r="C31" s="44">
        <v>30571</v>
      </c>
      <c r="D31" s="49">
        <v>17224</v>
      </c>
      <c r="E31" s="46">
        <v>13347</v>
      </c>
      <c r="F31" s="47">
        <v>77.4907106363214</v>
      </c>
      <c r="G31" s="48">
        <f t="shared" si="1"/>
        <v>125.962093119077</v>
      </c>
      <c r="L31" s="57"/>
      <c r="M31" s="57"/>
      <c r="N31" s="57"/>
      <c r="O31" s="57"/>
      <c r="P31" s="28"/>
    </row>
    <row r="32" ht="18" customHeight="1" spans="1:16">
      <c r="A32" s="42" t="s">
        <v>38</v>
      </c>
      <c r="B32" s="43">
        <v>1105</v>
      </c>
      <c r="C32" s="44">
        <v>3368</v>
      </c>
      <c r="D32" s="49">
        <v>1126</v>
      </c>
      <c r="E32" s="46">
        <v>2242</v>
      </c>
      <c r="F32" s="47">
        <v>199.11190053286</v>
      </c>
      <c r="G32" s="48">
        <f t="shared" si="1"/>
        <v>304.796380090498</v>
      </c>
      <c r="L32" s="57"/>
      <c r="M32" s="57"/>
      <c r="N32" s="57"/>
      <c r="O32" s="57"/>
      <c r="P32" s="28"/>
    </row>
    <row r="33" ht="18" customHeight="1" spans="1:16">
      <c r="A33" s="24" t="s">
        <v>39</v>
      </c>
      <c r="B33" s="38">
        <v>117758.032844</v>
      </c>
      <c r="C33" s="38">
        <v>29705</v>
      </c>
      <c r="D33" s="39">
        <v>68779</v>
      </c>
      <c r="E33" s="39">
        <v>-39074</v>
      </c>
      <c r="F33" s="40">
        <v>-56.8109452012969</v>
      </c>
      <c r="G33" s="41">
        <f t="shared" si="1"/>
        <v>25.2254553533106</v>
      </c>
      <c r="L33" s="57"/>
      <c r="M33" s="57"/>
      <c r="N33" s="57"/>
      <c r="O33" s="57"/>
      <c r="P33" s="28"/>
    </row>
    <row r="34" ht="18" customHeight="1" spans="1:16">
      <c r="A34" s="42" t="s">
        <v>40</v>
      </c>
      <c r="B34" s="44">
        <v>72721</v>
      </c>
      <c r="C34" s="44">
        <v>29509</v>
      </c>
      <c r="D34" s="45">
        <v>68643</v>
      </c>
      <c r="E34" s="45">
        <v>-39134</v>
      </c>
      <c r="F34" s="47">
        <v>-57.0109115277596</v>
      </c>
      <c r="G34" s="50">
        <f t="shared" ref="G34:G37" si="2">IF(B34&lt;&gt;0,C34/B34*100,0)</f>
        <v>40.5783748848338</v>
      </c>
      <c r="L34" s="57"/>
      <c r="M34" s="57"/>
      <c r="N34" s="57"/>
      <c r="O34" s="57"/>
      <c r="P34" s="28"/>
    </row>
    <row r="35" ht="18" customHeight="1" spans="1:16">
      <c r="A35" s="42" t="s">
        <v>41</v>
      </c>
      <c r="B35" s="43">
        <v>350</v>
      </c>
      <c r="C35" s="44">
        <v>131</v>
      </c>
      <c r="D35" s="49">
        <v>28756</v>
      </c>
      <c r="E35" s="46">
        <v>-28625</v>
      </c>
      <c r="F35" s="47">
        <v>-99.5444428988733</v>
      </c>
      <c r="G35" s="50">
        <f t="shared" si="2"/>
        <v>37.4285714285714</v>
      </c>
      <c r="L35" s="57"/>
      <c r="M35" s="57"/>
      <c r="N35" s="57"/>
      <c r="O35" s="57"/>
      <c r="P35" s="28"/>
    </row>
    <row r="36" ht="18" customHeight="1" spans="1:16">
      <c r="A36" s="42" t="s">
        <v>42</v>
      </c>
      <c r="B36" s="43">
        <v>45037.032844</v>
      </c>
      <c r="C36" s="44">
        <v>196</v>
      </c>
      <c r="D36" s="49">
        <v>136</v>
      </c>
      <c r="E36" s="46">
        <v>60</v>
      </c>
      <c r="F36" s="47">
        <v>44.1176470588235</v>
      </c>
      <c r="G36" s="50">
        <f t="shared" si="2"/>
        <v>0.43519740893879</v>
      </c>
      <c r="L36" s="57"/>
      <c r="M36" s="57"/>
      <c r="N36" s="57"/>
      <c r="O36" s="57"/>
      <c r="P36" s="28"/>
    </row>
    <row r="37" ht="18" customHeight="1" spans="1:16">
      <c r="A37" s="24" t="s">
        <v>43</v>
      </c>
      <c r="B37" s="38">
        <v>17812.46</v>
      </c>
      <c r="C37" s="38">
        <v>168</v>
      </c>
      <c r="D37" s="39">
        <v>20</v>
      </c>
      <c r="E37" s="39">
        <v>148</v>
      </c>
      <c r="F37" s="40" t="s">
        <v>27</v>
      </c>
      <c r="G37" s="41">
        <f t="shared" si="2"/>
        <v>0.943160012710204</v>
      </c>
      <c r="L37" s="57"/>
      <c r="M37" s="57"/>
      <c r="N37" s="57"/>
      <c r="O37" s="57"/>
      <c r="P37" s="28"/>
    </row>
    <row r="38" customFormat="1" ht="18" customHeight="1" spans="1:16">
      <c r="A38" s="24" t="s">
        <v>84</v>
      </c>
      <c r="B38" s="38">
        <v>23392687</v>
      </c>
      <c r="C38" s="38">
        <v>13086380</v>
      </c>
      <c r="D38" s="39">
        <v>11973585</v>
      </c>
      <c r="E38" s="39">
        <v>1112795</v>
      </c>
      <c r="F38" s="40">
        <v>9.2937495328258</v>
      </c>
      <c r="G38" s="41">
        <v>55.9421839825412</v>
      </c>
      <c r="I38" s="32"/>
      <c r="L38" s="57"/>
      <c r="M38" s="57"/>
      <c r="N38" s="57"/>
      <c r="O38" s="57"/>
      <c r="P38" s="28"/>
    </row>
    <row r="39" s="28" customFormat="1" ht="12" customHeight="1" spans="1:9">
      <c r="A39" s="51" t="s">
        <v>85</v>
      </c>
      <c r="B39" s="51"/>
      <c r="C39" s="51"/>
      <c r="D39" s="51"/>
      <c r="E39" s="51"/>
      <c r="F39" s="51"/>
      <c r="G39" s="51"/>
      <c r="I39" s="59"/>
    </row>
    <row r="40" s="28" customFormat="1" ht="12" customHeight="1" spans="1:9">
      <c r="A40" s="51" t="s">
        <v>86</v>
      </c>
      <c r="B40" s="51"/>
      <c r="C40" s="51"/>
      <c r="D40" s="51"/>
      <c r="E40" s="51"/>
      <c r="F40" s="51"/>
      <c r="G40" s="51"/>
      <c r="I40" s="59"/>
    </row>
    <row r="41" ht="43.5" customHeight="1" spans="1:7">
      <c r="A41" s="52"/>
      <c r="B41" s="52"/>
      <c r="C41" s="52"/>
      <c r="D41" s="52"/>
      <c r="E41" s="52"/>
      <c r="F41" s="52"/>
      <c r="G41" s="52"/>
    </row>
    <row r="42" customHeight="1" spans="1:4">
      <c r="A42" s="53"/>
      <c r="D42" s="30"/>
    </row>
  </sheetData>
  <mergeCells count="7">
    <mergeCell ref="A2:G2"/>
    <mergeCell ref="C4:G4"/>
    <mergeCell ref="A39:G39"/>
    <mergeCell ref="A40:G40"/>
    <mergeCell ref="A41:G41"/>
    <mergeCell ref="A4:A5"/>
    <mergeCell ref="B4:B5"/>
  </mergeCells>
  <printOptions horizontalCentered="1"/>
  <pageMargins left="0.236220472440945" right="0.275590551181102" top="0.78740157480315" bottom="0.393700787401575" header="0.15748031496063" footer="0.118110236220472"/>
  <pageSetup paperSize="9" scale="9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P33"/>
  <sheetViews>
    <sheetView showZeros="0" view="pageBreakPreview" zoomScale="115" zoomScaleNormal="100" workbookViewId="0">
      <pane xSplit="1" ySplit="7" topLeftCell="B23" activePane="bottomRight" state="frozen"/>
      <selection/>
      <selection pane="topRight"/>
      <selection pane="bottomLeft"/>
      <selection pane="bottomRight" activeCell="C33" sqref="C33"/>
    </sheetView>
  </sheetViews>
  <sheetFormatPr defaultColWidth="9" defaultRowHeight="20.1" customHeight="1"/>
  <cols>
    <col min="1" max="1" width="30.625" style="4" customWidth="1"/>
    <col min="2" max="5" width="9.625" style="5" customWidth="1"/>
    <col min="6" max="7" width="9.625" style="4" customWidth="1"/>
    <col min="8" max="16384" width="9" style="4"/>
  </cols>
  <sheetData>
    <row r="1" s="1" customFormat="1" ht="21" customHeight="1" spans="1:5">
      <c r="A1" s="1" t="s">
        <v>87</v>
      </c>
      <c r="B1" s="6"/>
      <c r="C1" s="6"/>
      <c r="D1" s="6"/>
      <c r="E1" s="6"/>
    </row>
    <row r="2" s="1" customFormat="1" ht="33" customHeight="1" spans="1:7">
      <c r="A2" s="7" t="s">
        <v>88</v>
      </c>
      <c r="B2" s="7"/>
      <c r="C2" s="7"/>
      <c r="D2" s="7"/>
      <c r="E2" s="7"/>
      <c r="F2" s="7"/>
      <c r="G2" s="7"/>
    </row>
    <row r="3" s="1" customFormat="1" ht="21.75" customHeight="1" spans="2:7">
      <c r="B3" s="6"/>
      <c r="C3" s="6"/>
      <c r="D3" s="6"/>
      <c r="E3" s="6"/>
      <c r="F3" s="8"/>
      <c r="G3" s="8" t="s">
        <v>2</v>
      </c>
    </row>
    <row r="4" s="2" customFormat="1" ht="30" customHeight="1" spans="1:7">
      <c r="A4" s="9" t="s">
        <v>3</v>
      </c>
      <c r="B4" s="10" t="s">
        <v>4</v>
      </c>
      <c r="C4" s="11" t="s">
        <v>5</v>
      </c>
      <c r="D4" s="12"/>
      <c r="E4" s="12"/>
      <c r="F4" s="12"/>
      <c r="G4" s="13"/>
    </row>
    <row r="5" s="3" customFormat="1" ht="30" customHeight="1" spans="1:7">
      <c r="A5" s="9"/>
      <c r="B5" s="14"/>
      <c r="C5" s="15" t="s">
        <v>6</v>
      </c>
      <c r="D5" s="15" t="s">
        <v>7</v>
      </c>
      <c r="E5" s="15" t="s">
        <v>8</v>
      </c>
      <c r="F5" s="15" t="s">
        <v>49</v>
      </c>
      <c r="G5" s="15" t="s">
        <v>50</v>
      </c>
    </row>
    <row r="6" s="2" customFormat="1" ht="24" customHeight="1" spans="1:15">
      <c r="A6" s="16" t="s">
        <v>51</v>
      </c>
      <c r="B6" s="17">
        <v>13061272.171288</v>
      </c>
      <c r="C6" s="17">
        <v>8783758</v>
      </c>
      <c r="D6" s="17">
        <v>8175891</v>
      </c>
      <c r="E6" s="17">
        <v>607867</v>
      </c>
      <c r="F6" s="18">
        <v>7.43487162438932</v>
      </c>
      <c r="G6" s="18">
        <f t="shared" ref="G6:G29" si="0">IF(B6&lt;&gt;0,C6/B6*100,0)</f>
        <v>67.2504016822261</v>
      </c>
      <c r="L6" s="25"/>
      <c r="M6" s="25"/>
      <c r="N6" s="25"/>
      <c r="O6" s="25"/>
    </row>
    <row r="7" s="2" customFormat="1" ht="24" customHeight="1" spans="1:15">
      <c r="A7" s="19" t="s">
        <v>52</v>
      </c>
      <c r="B7" s="20">
        <v>264653.283296</v>
      </c>
      <c r="C7" s="21">
        <v>129515</v>
      </c>
      <c r="D7" s="21">
        <v>118166</v>
      </c>
      <c r="E7" s="20">
        <v>11349</v>
      </c>
      <c r="F7" s="22">
        <v>9.60428549667417</v>
      </c>
      <c r="G7" s="22">
        <f t="shared" si="0"/>
        <v>48.937613162027</v>
      </c>
      <c r="L7" s="25"/>
      <c r="M7" s="25"/>
      <c r="N7" s="25"/>
      <c r="O7" s="25"/>
    </row>
    <row r="8" s="2" customFormat="1" ht="24" customHeight="1" spans="1:15">
      <c r="A8" s="19" t="s">
        <v>53</v>
      </c>
      <c r="B8" s="20"/>
      <c r="C8" s="21">
        <v>0</v>
      </c>
      <c r="D8" s="21">
        <v>0</v>
      </c>
      <c r="E8" s="20">
        <v>0</v>
      </c>
      <c r="F8" s="22">
        <v>0</v>
      </c>
      <c r="G8" s="22">
        <f t="shared" si="0"/>
        <v>0</v>
      </c>
      <c r="L8" s="25"/>
      <c r="M8" s="25"/>
      <c r="N8" s="25"/>
      <c r="O8" s="25"/>
    </row>
    <row r="9" s="2" customFormat="1" ht="24" customHeight="1" spans="1:15">
      <c r="A9" s="19" t="s">
        <v>54</v>
      </c>
      <c r="B9" s="20">
        <v>11390.51</v>
      </c>
      <c r="C9" s="21">
        <v>4705</v>
      </c>
      <c r="D9" s="21">
        <v>1033</v>
      </c>
      <c r="E9" s="20">
        <v>3672</v>
      </c>
      <c r="F9" s="22">
        <v>355.469506292352</v>
      </c>
      <c r="G9" s="22">
        <f t="shared" si="0"/>
        <v>41.3063155205518</v>
      </c>
      <c r="L9" s="25"/>
      <c r="M9" s="25"/>
      <c r="N9" s="25"/>
      <c r="O9" s="25"/>
    </row>
    <row r="10" s="2" customFormat="1" ht="24" customHeight="1" spans="1:15">
      <c r="A10" s="19" t="s">
        <v>55</v>
      </c>
      <c r="B10" s="20">
        <v>1017941.0394</v>
      </c>
      <c r="C10" s="21">
        <v>542468</v>
      </c>
      <c r="D10" s="21">
        <v>403699</v>
      </c>
      <c r="E10" s="20">
        <v>138769</v>
      </c>
      <c r="F10" s="22">
        <v>34.3743729858137</v>
      </c>
      <c r="G10" s="22">
        <f t="shared" si="0"/>
        <v>53.2907092850627</v>
      </c>
      <c r="L10" s="25"/>
      <c r="M10" s="25"/>
      <c r="N10" s="25"/>
      <c r="O10" s="25"/>
    </row>
    <row r="11" s="2" customFormat="1" ht="24" customHeight="1" spans="1:15">
      <c r="A11" s="19" t="s">
        <v>56</v>
      </c>
      <c r="B11" s="20">
        <v>1317817.701</v>
      </c>
      <c r="C11" s="21">
        <v>627074</v>
      </c>
      <c r="D11" s="21">
        <v>663887</v>
      </c>
      <c r="E11" s="20">
        <v>-36813</v>
      </c>
      <c r="F11" s="22">
        <v>-5.54507017007412</v>
      </c>
      <c r="G11" s="22">
        <f t="shared" si="0"/>
        <v>47.5842750878333</v>
      </c>
      <c r="L11" s="25"/>
      <c r="M11" s="25"/>
      <c r="N11" s="25"/>
      <c r="O11" s="25"/>
    </row>
    <row r="12" s="2" customFormat="1" ht="24" customHeight="1" spans="1:15">
      <c r="A12" s="19" t="s">
        <v>57</v>
      </c>
      <c r="B12" s="20">
        <v>184136.628361</v>
      </c>
      <c r="C12" s="21">
        <v>56309</v>
      </c>
      <c r="D12" s="21">
        <v>58131</v>
      </c>
      <c r="E12" s="20">
        <v>-1822</v>
      </c>
      <c r="F12" s="22">
        <v>-3.13430011525692</v>
      </c>
      <c r="G12" s="22">
        <f t="shared" si="0"/>
        <v>30.5800103440616</v>
      </c>
      <c r="L12" s="25"/>
      <c r="M12" s="25"/>
      <c r="N12" s="25"/>
      <c r="O12" s="25"/>
    </row>
    <row r="13" s="2" customFormat="1" ht="24" customHeight="1" spans="1:15">
      <c r="A13" s="19" t="s">
        <v>58</v>
      </c>
      <c r="B13" s="20">
        <v>135424.1268</v>
      </c>
      <c r="C13" s="21">
        <v>49968</v>
      </c>
      <c r="D13" s="21">
        <v>36781</v>
      </c>
      <c r="E13" s="20">
        <v>13187</v>
      </c>
      <c r="F13" s="22">
        <v>35.8527500611729</v>
      </c>
      <c r="G13" s="22">
        <f t="shared" si="0"/>
        <v>36.8974134673911</v>
      </c>
      <c r="L13" s="25"/>
      <c r="M13" s="25"/>
      <c r="N13" s="25"/>
      <c r="O13" s="25"/>
    </row>
    <row r="14" s="2" customFormat="1" ht="24" customHeight="1" spans="1:15">
      <c r="A14" s="19" t="s">
        <v>59</v>
      </c>
      <c r="B14" s="20">
        <v>5951958.415536</v>
      </c>
      <c r="C14" s="21">
        <v>5096517</v>
      </c>
      <c r="D14" s="21">
        <v>4478431</v>
      </c>
      <c r="E14" s="20">
        <v>618086</v>
      </c>
      <c r="F14" s="22">
        <v>13.801396069293</v>
      </c>
      <c r="G14" s="22">
        <f t="shared" si="0"/>
        <v>85.6275639745214</v>
      </c>
      <c r="L14" s="25"/>
      <c r="M14" s="25"/>
      <c r="N14" s="25"/>
      <c r="O14" s="25"/>
    </row>
    <row r="15" s="2" customFormat="1" ht="24" customHeight="1" spans="1:15">
      <c r="A15" s="19" t="s">
        <v>60</v>
      </c>
      <c r="B15" s="20">
        <v>265404.094152</v>
      </c>
      <c r="C15" s="21">
        <v>170066</v>
      </c>
      <c r="D15" s="21">
        <v>181896</v>
      </c>
      <c r="E15" s="20">
        <v>-11830</v>
      </c>
      <c r="F15" s="22">
        <v>-6.50371640937679</v>
      </c>
      <c r="G15" s="22">
        <f t="shared" si="0"/>
        <v>64.0781373563142</v>
      </c>
      <c r="L15" s="25"/>
      <c r="M15" s="25"/>
      <c r="N15" s="25"/>
      <c r="O15" s="25"/>
    </row>
    <row r="16" s="2" customFormat="1" ht="24" customHeight="1" spans="1:15">
      <c r="A16" s="19" t="s">
        <v>61</v>
      </c>
      <c r="B16" s="20">
        <v>432690.45</v>
      </c>
      <c r="C16" s="21">
        <v>401381</v>
      </c>
      <c r="D16" s="21">
        <v>341716</v>
      </c>
      <c r="E16" s="20">
        <v>59665</v>
      </c>
      <c r="F16" s="22">
        <v>17.4604057170282</v>
      </c>
      <c r="G16" s="22">
        <f t="shared" si="0"/>
        <v>92.7640071556929</v>
      </c>
      <c r="L16" s="25"/>
      <c r="M16" s="25"/>
      <c r="N16" s="25"/>
      <c r="O16" s="25"/>
    </row>
    <row r="17" s="2" customFormat="1" ht="24" customHeight="1" spans="1:15">
      <c r="A17" s="19" t="s">
        <v>62</v>
      </c>
      <c r="B17" s="20">
        <v>5541.77</v>
      </c>
      <c r="C17" s="21">
        <v>3031</v>
      </c>
      <c r="D17" s="21">
        <v>1721</v>
      </c>
      <c r="E17" s="20">
        <v>1310</v>
      </c>
      <c r="F17" s="22"/>
      <c r="G17" s="22">
        <f t="shared" si="0"/>
        <v>54.6937169893373</v>
      </c>
      <c r="L17" s="25"/>
      <c r="M17" s="25"/>
      <c r="N17" s="25"/>
      <c r="O17" s="25"/>
    </row>
    <row r="18" s="2" customFormat="1" ht="24" customHeight="1" spans="1:15">
      <c r="A18" s="19" t="s">
        <v>63</v>
      </c>
      <c r="B18" s="20">
        <v>1167244.3274</v>
      </c>
      <c r="C18" s="21">
        <v>761421</v>
      </c>
      <c r="D18" s="21">
        <v>662026</v>
      </c>
      <c r="E18" s="20">
        <v>99395</v>
      </c>
      <c r="F18" s="22">
        <v>15.0137607888512</v>
      </c>
      <c r="G18" s="22">
        <f t="shared" si="0"/>
        <v>65.2323581384235</v>
      </c>
      <c r="L18" s="25"/>
      <c r="M18" s="25"/>
      <c r="N18" s="25"/>
      <c r="O18" s="25"/>
    </row>
    <row r="19" s="2" customFormat="1" ht="24" customHeight="1" spans="1:15">
      <c r="A19" s="19" t="s">
        <v>64</v>
      </c>
      <c r="B19" s="20">
        <v>587342.71</v>
      </c>
      <c r="C19" s="21">
        <v>269688</v>
      </c>
      <c r="D19" s="21">
        <v>580877</v>
      </c>
      <c r="E19" s="20">
        <v>-311189</v>
      </c>
      <c r="F19" s="22">
        <v>-53.5722708938381</v>
      </c>
      <c r="G19" s="22">
        <f t="shared" si="0"/>
        <v>45.9166335783754</v>
      </c>
      <c r="L19" s="25"/>
      <c r="M19" s="25"/>
      <c r="N19" s="25"/>
      <c r="O19" s="25"/>
    </row>
    <row r="20" s="2" customFormat="1" ht="24" customHeight="1" spans="1:15">
      <c r="A20" s="19" t="s">
        <v>65</v>
      </c>
      <c r="B20" s="20">
        <v>214404.084708</v>
      </c>
      <c r="C20" s="21">
        <v>122710</v>
      </c>
      <c r="D20" s="21">
        <v>97628</v>
      </c>
      <c r="E20" s="20">
        <v>25082</v>
      </c>
      <c r="F20" s="22">
        <v>25.6914000081944</v>
      </c>
      <c r="G20" s="22">
        <f t="shared" si="0"/>
        <v>57.2330513978409</v>
      </c>
      <c r="L20" s="25"/>
      <c r="M20" s="25"/>
      <c r="N20" s="25"/>
      <c r="O20" s="25"/>
    </row>
    <row r="21" s="2" customFormat="1" ht="24" customHeight="1" spans="1:15">
      <c r="A21" s="19" t="s">
        <v>66</v>
      </c>
      <c r="B21" s="20">
        <v>73353.58</v>
      </c>
      <c r="C21" s="21">
        <v>2103</v>
      </c>
      <c r="D21" s="21">
        <v>2279</v>
      </c>
      <c r="E21" s="20">
        <v>-176</v>
      </c>
      <c r="F21" s="22">
        <v>-7.72268538832821</v>
      </c>
      <c r="G21" s="22">
        <f t="shared" si="0"/>
        <v>2.86693573783311</v>
      </c>
      <c r="L21" s="25"/>
      <c r="M21" s="25"/>
      <c r="N21" s="25"/>
      <c r="O21" s="25"/>
    </row>
    <row r="22" s="2" customFormat="1" ht="24" customHeight="1" spans="1:15">
      <c r="A22" s="19" t="s">
        <v>67</v>
      </c>
      <c r="B22" s="20">
        <v>67400</v>
      </c>
      <c r="C22" s="21">
        <v>5967</v>
      </c>
      <c r="D22" s="21">
        <v>9897</v>
      </c>
      <c r="E22" s="20">
        <v>-3930</v>
      </c>
      <c r="F22" s="22">
        <v>-39.7090027280994</v>
      </c>
      <c r="G22" s="22">
        <f t="shared" si="0"/>
        <v>8.85311572700297</v>
      </c>
      <c r="L22" s="25"/>
      <c r="M22" s="25"/>
      <c r="N22" s="25"/>
      <c r="O22" s="25"/>
    </row>
    <row r="23" s="2" customFormat="1" ht="24" customHeight="1" spans="1:15">
      <c r="A23" s="19" t="s">
        <v>68</v>
      </c>
      <c r="B23" s="20">
        <v>32000</v>
      </c>
      <c r="C23" s="21">
        <v>32000</v>
      </c>
      <c r="D23" s="21">
        <v>0</v>
      </c>
      <c r="E23" s="20">
        <v>32000</v>
      </c>
      <c r="F23" s="22">
        <v>0</v>
      </c>
      <c r="G23" s="22">
        <f t="shared" si="0"/>
        <v>100</v>
      </c>
      <c r="L23" s="25"/>
      <c r="M23" s="25"/>
      <c r="N23" s="25"/>
      <c r="O23" s="25"/>
    </row>
    <row r="24" s="2" customFormat="1" ht="24" customHeight="1" spans="1:15">
      <c r="A24" s="19" t="s">
        <v>69</v>
      </c>
      <c r="B24" s="20">
        <v>47344.67</v>
      </c>
      <c r="C24" s="21">
        <v>23799</v>
      </c>
      <c r="D24" s="21">
        <v>26349</v>
      </c>
      <c r="E24" s="20">
        <v>-2550</v>
      </c>
      <c r="F24" s="22">
        <v>-9.67778663326881</v>
      </c>
      <c r="G24" s="22">
        <f t="shared" si="0"/>
        <v>50.2675380354325</v>
      </c>
      <c r="L24" s="25"/>
      <c r="M24" s="25"/>
      <c r="N24" s="25"/>
      <c r="O24" s="25"/>
    </row>
    <row r="25" s="2" customFormat="1" ht="24" customHeight="1" spans="1:15">
      <c r="A25" s="19" t="s">
        <v>70</v>
      </c>
      <c r="B25" s="20">
        <v>117399.350635</v>
      </c>
      <c r="C25" s="21">
        <v>61348</v>
      </c>
      <c r="D25" s="21">
        <v>56930</v>
      </c>
      <c r="E25" s="20">
        <v>4418</v>
      </c>
      <c r="F25" s="22">
        <v>7.76040751800457</v>
      </c>
      <c r="G25" s="22">
        <f t="shared" si="0"/>
        <v>52.2558256652831</v>
      </c>
      <c r="L25" s="25"/>
      <c r="M25" s="25"/>
      <c r="N25" s="25"/>
      <c r="O25" s="25"/>
    </row>
    <row r="26" s="2" customFormat="1" ht="24" customHeight="1" spans="1:15">
      <c r="A26" s="19" t="s">
        <v>71</v>
      </c>
      <c r="B26" s="20">
        <v>333449.39</v>
      </c>
      <c r="C26" s="21">
        <v>240068</v>
      </c>
      <c r="D26" s="21">
        <v>233015</v>
      </c>
      <c r="E26" s="20">
        <v>7053</v>
      </c>
      <c r="F26" s="22">
        <v>3.02684376542283</v>
      </c>
      <c r="G26" s="22">
        <f t="shared" si="0"/>
        <v>71.9953333847754</v>
      </c>
      <c r="L26" s="25"/>
      <c r="M26" s="25"/>
      <c r="N26" s="25"/>
      <c r="O26" s="25"/>
    </row>
    <row r="27" s="2" customFormat="1" ht="24" customHeight="1" spans="1:15">
      <c r="A27" s="19" t="s">
        <v>72</v>
      </c>
      <c r="B27" s="20">
        <v>83158.04</v>
      </c>
      <c r="C27" s="21">
        <v>45991</v>
      </c>
      <c r="D27" s="21">
        <v>23456</v>
      </c>
      <c r="E27" s="20">
        <v>22535</v>
      </c>
      <c r="F27" s="22">
        <v>96.0734993178718</v>
      </c>
      <c r="G27" s="22">
        <f t="shared" si="0"/>
        <v>55.3055363017214</v>
      </c>
      <c r="L27" s="25"/>
      <c r="M27" s="25"/>
      <c r="N27" s="25"/>
      <c r="O27" s="25"/>
    </row>
    <row r="28" s="2" customFormat="1" ht="24" customHeight="1" spans="1:15">
      <c r="A28" s="19" t="s">
        <v>73</v>
      </c>
      <c r="B28" s="20">
        <v>502503</v>
      </c>
      <c r="C28" s="21">
        <v>0</v>
      </c>
      <c r="D28" s="21">
        <v>0</v>
      </c>
      <c r="E28" s="20">
        <v>0</v>
      </c>
      <c r="F28" s="22">
        <v>0</v>
      </c>
      <c r="G28" s="22">
        <f t="shared" si="0"/>
        <v>0</v>
      </c>
      <c r="L28" s="25"/>
      <c r="M28" s="25"/>
      <c r="N28" s="25"/>
      <c r="O28" s="25"/>
    </row>
    <row r="29" s="2" customFormat="1" ht="24" customHeight="1" spans="1:15">
      <c r="A29" s="19" t="s">
        <v>74</v>
      </c>
      <c r="B29" s="20">
        <v>247712</v>
      </c>
      <c r="C29" s="21">
        <v>137629</v>
      </c>
      <c r="D29" s="21">
        <v>197973</v>
      </c>
      <c r="E29" s="20">
        <v>-60344</v>
      </c>
      <c r="F29" s="22">
        <v>-30.4809241664267</v>
      </c>
      <c r="G29" s="22">
        <f t="shared" si="0"/>
        <v>55.5600859062137</v>
      </c>
      <c r="L29" s="25"/>
      <c r="M29" s="25"/>
      <c r="N29" s="25"/>
      <c r="O29" s="25"/>
    </row>
    <row r="30" s="2" customFormat="1" ht="24" customHeight="1" spans="1:15">
      <c r="A30" s="19" t="s">
        <v>75</v>
      </c>
      <c r="B30" s="20">
        <v>1003</v>
      </c>
      <c r="C30" s="21">
        <v>0</v>
      </c>
      <c r="D30" s="21">
        <v>0</v>
      </c>
      <c r="E30" s="20">
        <v>0</v>
      </c>
      <c r="F30" s="22">
        <v>0</v>
      </c>
      <c r="G30" s="22"/>
      <c r="L30" s="25"/>
      <c r="M30" s="25"/>
      <c r="N30" s="25"/>
      <c r="O30" s="25"/>
    </row>
    <row r="31" s="2" customFormat="1" ht="24" customHeight="1" spans="1:15">
      <c r="A31" s="16" t="s">
        <v>76</v>
      </c>
      <c r="B31" s="23">
        <v>221587.922844</v>
      </c>
      <c r="C31" s="23">
        <v>154426</v>
      </c>
      <c r="D31" s="23">
        <v>491669</v>
      </c>
      <c r="E31" s="23">
        <v>-337243</v>
      </c>
      <c r="F31" s="18">
        <v>-68.5914710913236</v>
      </c>
      <c r="G31" s="18">
        <f>IF(B31&lt;&gt;0,C31/B31*100,0)</f>
        <v>69.6906212297127</v>
      </c>
      <c r="L31" s="25"/>
      <c r="M31" s="25"/>
      <c r="N31" s="25"/>
      <c r="O31" s="25"/>
    </row>
    <row r="32" ht="24" customHeight="1" spans="1:16">
      <c r="A32" s="24" t="s">
        <v>77</v>
      </c>
      <c r="B32" s="23">
        <v>17812.46</v>
      </c>
      <c r="C32" s="23">
        <v>36745</v>
      </c>
      <c r="D32" s="23">
        <v>238</v>
      </c>
      <c r="E32" s="23">
        <v>36507</v>
      </c>
      <c r="F32" s="18">
        <v>15339.0756302521</v>
      </c>
      <c r="G32" s="18">
        <f>IF(B32&lt;&gt;0,C32/B32*100,0)</f>
        <v>206.288182541884</v>
      </c>
      <c r="L32" s="25"/>
      <c r="M32" s="25"/>
      <c r="N32" s="25"/>
      <c r="O32" s="25"/>
      <c r="P32" s="2"/>
    </row>
    <row r="33" ht="24" customHeight="1" spans="1:7">
      <c r="A33" s="24" t="s">
        <v>89</v>
      </c>
      <c r="B33" s="23">
        <v>23268587</v>
      </c>
      <c r="C33" s="23">
        <v>9983291</v>
      </c>
      <c r="D33" s="23">
        <v>9881986</v>
      </c>
      <c r="E33" s="23">
        <v>101305</v>
      </c>
      <c r="F33" s="18">
        <v>1.02514818377601</v>
      </c>
      <c r="G33" s="18">
        <v>42.9045863420929</v>
      </c>
    </row>
  </sheetData>
  <mergeCells count="4">
    <mergeCell ref="A2:G2"/>
    <mergeCell ref="C4:G4"/>
    <mergeCell ref="A4:A5"/>
    <mergeCell ref="B4:B5"/>
  </mergeCells>
  <printOptions horizontalCentered="1"/>
  <pageMargins left="0" right="0" top="0.839583333333333" bottom="0.196527777777778" header="0.314583333333333" footer="0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全省收入</vt:lpstr>
      <vt:lpstr>全省支出 </vt:lpstr>
      <vt:lpstr>省级收入</vt:lpstr>
      <vt:lpstr>省级支出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Kun</dc:creator>
  <cp:lastModifiedBy>王国增</cp:lastModifiedBy>
  <dcterms:created xsi:type="dcterms:W3CDTF">1997-11-13T01:33:00Z</dcterms:created>
  <cp:lastPrinted>2022-07-15T07:59:00Z</cp:lastPrinted>
  <dcterms:modified xsi:type="dcterms:W3CDTF">2022-08-11T01:43:10Z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5609DA9112804D13B83792845A120859</vt:lpwstr>
  </property>
</Properties>
</file>